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75" windowWidth="11310" windowHeight="6585" activeTab="5"/>
  </bookViews>
  <sheets>
    <sheet name="Приложение 1" sheetId="1" r:id="rId1"/>
    <sheet name="Приложение 2_ЛПИ" sheetId="2" r:id="rId2"/>
    <sheet name="Приложение 2_И-Трейд" sheetId="3" r:id="rId3"/>
    <sheet name="Приложение 3" sheetId="4" r:id="rId4"/>
    <sheet name="Приложение 4" sheetId="5" r:id="rId5"/>
    <sheet name="Приложение 5" sheetId="6" r:id="rId6"/>
  </sheets>
  <definedNames>
    <definedName name="_xlnm.Print_Titles" localSheetId="0">'Приложение 1'!$7:$8</definedName>
    <definedName name="_xlnm.Print_Area" localSheetId="0">'Приложение 1'!$A$1:$F$187</definedName>
    <definedName name="_xlnm.Print_Area" localSheetId="2">'Приложение 2_И-Трейд'!$A$1:$D$25</definedName>
    <definedName name="_xlnm.Print_Area" localSheetId="4">'Приложение 4'!$A$1:$L$44</definedName>
    <definedName name="_xlnm.Print_Area" localSheetId="5">'Приложение 5'!$A$1:$E$30</definedName>
  </definedNames>
  <calcPr fullCalcOnLoad="1"/>
</workbook>
</file>

<file path=xl/sharedStrings.xml><?xml version="1.0" encoding="utf-8"?>
<sst xmlns="http://schemas.openxmlformats.org/spreadsheetml/2006/main" count="681" uniqueCount="411">
  <si>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</si>
  <si>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</si>
  <si>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</si>
  <si>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</si>
  <si>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</si>
  <si>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</si>
  <si>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</si>
  <si>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</si>
  <si>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</si>
  <si>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</si>
  <si>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</si>
  <si>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</si>
  <si>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</si>
  <si>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</si>
  <si>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</si>
  <si>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</si>
  <si>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</si>
  <si>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</si>
  <si>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</si>
  <si>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</si>
  <si>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</si>
  <si>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</si>
  <si>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</si>
  <si>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</si>
  <si>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</si>
  <si>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</si>
  <si>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</si>
  <si>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</si>
  <si>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</si>
  <si>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</si>
  <si>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</si>
  <si>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</si>
  <si>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</si>
  <si>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</si>
  <si>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</si>
  <si>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</si>
  <si>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</si>
  <si>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</si>
  <si>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</si>
  <si>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</si>
  <si>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</si>
  <si>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</si>
  <si>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</si>
  <si>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</si>
  <si>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</si>
  <si>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</si>
  <si>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</si>
  <si>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</si>
  <si>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</si>
  <si>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</si>
  <si>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</si>
  <si>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</si>
  <si>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</si>
  <si>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</si>
  <si>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</si>
  <si>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</si>
  <si>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</si>
  <si>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</si>
  <si>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</si>
  <si>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</si>
  <si>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</si>
  <si>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</si>
  <si>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</si>
  <si>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</si>
  <si>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</si>
  <si>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</si>
  <si>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</si>
  <si>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</si>
  <si>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</si>
  <si>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</si>
  <si>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</si>
  <si>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</si>
  <si>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</si>
  <si>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</si>
  <si>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</si>
  <si>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</si>
  <si>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</si>
  <si>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</si>
  <si>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</si>
  <si>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</si>
  <si>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</si>
  <si>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</si>
  <si>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</si>
  <si>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</si>
  <si>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</si>
  <si>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</si>
  <si>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</si>
  <si>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</si>
  <si>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</si>
  <si>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</si>
  <si>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</si>
  <si>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</si>
  <si>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</si>
  <si>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</si>
  <si>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</si>
  <si>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</si>
  <si>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</si>
  <si>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</si>
  <si>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</si>
  <si>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</si>
  <si>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</si>
  <si>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</si>
  <si>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</si>
  <si>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</si>
  <si>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</si>
  <si>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</si>
  <si>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</si>
  <si>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</si>
  <si>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</si>
  <si>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</si>
  <si>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</si>
  <si>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</si>
  <si>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</si>
  <si>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</si>
  <si>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</si>
  <si>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</si>
  <si>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</si>
  <si>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</si>
  <si>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</si>
  <si>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</si>
  <si>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</si>
  <si>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</si>
  <si>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</si>
  <si>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</si>
  <si>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</si>
  <si>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</si>
  <si>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</si>
  <si>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</si>
  <si>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</si>
  <si>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</si>
  <si>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</si>
  <si>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</si>
  <si>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</si>
  <si>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</si>
  <si>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</si>
  <si>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</si>
  <si>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</si>
  <si>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</si>
  <si>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</si>
  <si>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</si>
  <si>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</si>
  <si>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</si>
  <si>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>Наименование заказчика, объекта и его местонахождение, подрядчик</t>
  </si>
  <si>
    <t>Проектная мощность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</si>
  <si>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</si>
  <si>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</si>
  <si>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</si>
  <si>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</si>
  <si>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</si>
  <si>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</si>
  <si>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</si>
  <si>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</si>
  <si>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</si>
  <si>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</si>
  <si>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</si>
  <si>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</si>
  <si>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</si>
  <si>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</si>
  <si>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</si>
  <si>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</si>
  <si>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</si>
  <si>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</si>
  <si>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</si>
  <si>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</si>
  <si>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</si>
  <si>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</si>
  <si>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</si>
  <si>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</si>
  <si>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</si>
  <si>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</si>
  <si>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</si>
  <si>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</si>
  <si>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</si>
  <si>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</si>
  <si>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</si>
  <si>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</si>
  <si>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</si>
  <si>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</si>
  <si>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</si>
  <si>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</si>
  <si>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</si>
  <si>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</si>
  <si>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</si>
  <si>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</si>
  <si>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</si>
  <si>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</si>
  <si>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</si>
  <si>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</si>
  <si>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</si>
  <si>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</si>
  <si>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</si>
  <si>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</si>
  <si>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</si>
  <si>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</si>
  <si>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</si>
  <si>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</si>
  <si>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</si>
  <si>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</si>
  <si>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</si>
  <si>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</si>
  <si>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</si>
  <si>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</si>
  <si>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</si>
  <si>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</si>
  <si>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</si>
  <si>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</si>
  <si>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</si>
  <si>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</si>
  <si>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</si>
  <si>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</si>
  <si>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</si>
  <si>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</si>
  <si>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</si>
  <si>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</si>
  <si>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</si>
  <si>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</si>
  <si>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</si>
  <si>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</si>
  <si>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</si>
  <si>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</si>
  <si>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</si>
  <si>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</si>
  <si>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</si>
  <si>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</si>
  <si>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</si>
  <si>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</si>
  <si>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</si>
  <si>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</si>
  <si>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</si>
  <si>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</si>
  <si>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</si>
  <si>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</si>
  <si>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</si>
  <si>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</si>
  <si>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</si>
  <si>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</si>
  <si>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</si>
  <si>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</si>
  <si>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</si>
  <si>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</si>
  <si>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</si>
  <si>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</si>
  <si>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</si>
  <si>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</si>
  <si>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</si>
  <si>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</si>
  <si>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</si>
  <si>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</si>
  <si>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Приозерский муниципальный район</t>
  </si>
  <si>
    <t xml:space="preserve">             (муниципальный район, городской округ, городское поселение, сельское поселение)</t>
  </si>
  <si>
    <t>Численность постоянного населения (на начало года) - всего*</t>
  </si>
  <si>
    <t>мебель</t>
  </si>
  <si>
    <t>пиломатериалы</t>
  </si>
  <si>
    <t>плиты древесноволокнистые</t>
  </si>
  <si>
    <t>хлеб и хлебобулочные изделия</t>
  </si>
  <si>
    <t>кондитерские изделия</t>
  </si>
  <si>
    <t>изделия из пластмасс</t>
  </si>
  <si>
    <t>тыс. м3</t>
  </si>
  <si>
    <t>тыс. усл. м2</t>
  </si>
  <si>
    <t>тыс. шт.</t>
  </si>
  <si>
    <t>4.3.</t>
  </si>
  <si>
    <t>Надой на 1 фуражную корову</t>
  </si>
  <si>
    <t>кг</t>
  </si>
  <si>
    <t>х</t>
  </si>
  <si>
    <t>в т.ч. просроченная</t>
  </si>
  <si>
    <t xml:space="preserve">  т.ч. просроченная</t>
  </si>
  <si>
    <t>Платежи при пользовании природными ресурсами</t>
  </si>
  <si>
    <t>Предприятие     ОАО "Лесплитинвест"</t>
  </si>
  <si>
    <t>Муниципальное образование, адрес  Приозерское ГП, г. Приозерск, ул. Инженерная, 13</t>
  </si>
  <si>
    <t>Муниципальное образование, адрес  Приозерское ГП, г. Приозерск, ул. Калинина, 49А</t>
  </si>
  <si>
    <t xml:space="preserve">на территории  Приозерского муниципального района Ленинградской области </t>
  </si>
  <si>
    <t>Содействие улучшению положения семей с детьми, находящихся в трудной жизненной ситуации.</t>
  </si>
  <si>
    <t>Создание условий для повышения качества жизни  пожилых людей и инвалидов на основе обеспечения потребности в доступных и качественных социальных услугах</t>
  </si>
  <si>
    <t>Создание благоприятных условий для устойчивого функционирования и развития малого и среднего предпринимательства</t>
  </si>
  <si>
    <t>Муниципальная поддержка решения жилищной проблемы граждан, признанных в установленном порядке нуждающимися в улучшении жилищных условий на территории муниципального образования, в том числе молодежи</t>
  </si>
  <si>
    <t>Сохранение и постоянное воспроизводство плодородия земель сельскохозяйственного назначения, сохранение агроландшафтов, создание условий для увеличения объемов производства высококачественной сельскохозяйственной продукции</t>
  </si>
  <si>
    <t>Соблюдение прав человека на благоприятную окружающую среду за счет стабилизации экологической обстановки в Приозерском районе Ленинградской области и ее постепенного улучшения на территориях с наиболее высокими уровнями загрязнения</t>
  </si>
  <si>
    <t>Создание условий, необходимых для предотвращения пожаров и чрезвычайных ситуаций, повышения уровня противопожарной защиты зданий и сооружений, недопущения травматизма и гибели пациентов и сотрудников лечебно-профилактических учреждений здравоохранения</t>
  </si>
  <si>
    <t>Создание условий, необходимых для предотвращения пожаров и чрезвычайных ситуаций, повышения уровня противопожарной защиты зданий и сооружений, недопущения травматизма и гибели обучающихся, воспитанников, сотрудников образовательных учреждений</t>
  </si>
  <si>
    <t>Строительство ДК п. Красноозерное</t>
  </si>
  <si>
    <t>Лечебно-хирургический корпус</t>
  </si>
  <si>
    <t>Фактичес-кий ввод мощности</t>
  </si>
  <si>
    <t>Годы строитель-ства</t>
  </si>
  <si>
    <t>Источник финансиро-вания</t>
  </si>
  <si>
    <t>стулья</t>
  </si>
  <si>
    <t xml:space="preserve"> </t>
  </si>
  <si>
    <t>2011-2013</t>
  </si>
  <si>
    <t>МБ</t>
  </si>
  <si>
    <t>ОБ</t>
  </si>
  <si>
    <t>ФБ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</si>
  <si>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</si>
  <si>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</si>
  <si>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t>303/24,10</t>
  </si>
  <si>
    <t xml:space="preserve"> Повышение качества  жизни  инвалидов  в  Ленинградскойобласти    путем     формирования     доступной     средыжизнедеятельности                                        </t>
  </si>
  <si>
    <t>Предприятие     ООО "И-Трейд"</t>
  </si>
  <si>
    <t xml:space="preserve">Обеспечение санитарно-гигиенических требований в образовательных учреждениях </t>
  </si>
  <si>
    <t>Повышение энергетической эффективности при производстве, передаче и потреблении энергетических ресурсов в Приозерском муниципальном районе Ленинградской области за счет снижения удельных показателей энергоемкости и энергопотребления предприятий и организа</t>
  </si>
  <si>
    <t>Создание здоровых и безопасных условий труда для работников образовательных учреждений. Проведение мероприятий запланировано в 9-ти ОУ.</t>
  </si>
  <si>
    <t>Повышение эффективности и безопасности функционирования  сети автомобильных дорог.  Обеспечение жизненно важных социально-экономических интересов. Реконструкция автодороги «Подъезд к деревне Силино».</t>
  </si>
  <si>
    <t xml:space="preserve">РЕАЛИЗАЦИЯ РАЙОННОЙ АДРЕСНОЙ ПРОГРАММЫ КАПИТАЛЬНОГО СТРОИТЕЛЬСТВА </t>
  </si>
  <si>
    <t>Приозерского муниципального района Ленинградской области</t>
  </si>
  <si>
    <t>Ремонт административных зданий</t>
  </si>
  <si>
    <t>Ремонт пищеблока Громовской СОШ</t>
  </si>
  <si>
    <t>Строительство ФАП п. Запорожское</t>
  </si>
  <si>
    <t>Строительство ФОК г. Приозерск</t>
  </si>
  <si>
    <t>2012-2013</t>
  </si>
  <si>
    <t>Строительство ФАП п. Соловьевка</t>
  </si>
  <si>
    <t xml:space="preserve">Естественный прирост (убыль) </t>
  </si>
  <si>
    <t xml:space="preserve">Среднесписочная численность работников (без внешних совместителей)- всего </t>
  </si>
  <si>
    <t xml:space="preserve"> - гостиницы и рестораны</t>
  </si>
  <si>
    <t xml:space="preserve"> - государственное управление и обеспечение военной безопасности</t>
  </si>
  <si>
    <t xml:space="preserve"> - зерно фуражное</t>
  </si>
  <si>
    <t xml:space="preserve"> - рыболовство, рыбоводство</t>
  </si>
  <si>
    <t>больницы: Лечебно-хирургический корпус (г. Приозерск)</t>
  </si>
  <si>
    <t>спортивные объекты: Физкультурно-оздоровительный комплекс (п. Сосново)</t>
  </si>
  <si>
    <t>1/64 чел. в смену (8 смен/сут.)</t>
  </si>
  <si>
    <t xml:space="preserve"> Ленинградской области за январь-декабрь  2013 г.</t>
  </si>
  <si>
    <t xml:space="preserve">январь-декабрь 2012 г. </t>
  </si>
  <si>
    <t>январь-декабрь 2013 г. отчет</t>
  </si>
  <si>
    <t>789/2063</t>
  </si>
  <si>
    <t>184/434</t>
  </si>
  <si>
    <t>январь - декабрь         2013 года</t>
  </si>
  <si>
    <t>718/52,918</t>
  </si>
  <si>
    <t>1/111</t>
  </si>
  <si>
    <t>1/455</t>
  </si>
  <si>
    <t>Остаток на 01.01.2013г. (тыс.руб.)</t>
  </si>
  <si>
    <t>План  на 2013г.  (тыс.руб.)</t>
  </si>
  <si>
    <t>ПИР подъезда к д. Силино</t>
  </si>
  <si>
    <t>Строительство д/с г. Приозерска ПИР</t>
  </si>
  <si>
    <t>2012-2014</t>
  </si>
  <si>
    <t>Д/с №24 п. Плодовое, реконструкция</t>
  </si>
  <si>
    <t>Строительство ДШИ г. Приозерск ПИР</t>
  </si>
  <si>
    <t>Строительство СОШ п. Кузнечное</t>
  </si>
  <si>
    <t>Ремонт пищеблока Петровская СОШ</t>
  </si>
  <si>
    <t>Реконструкция Сосновской СОШ ПИР</t>
  </si>
  <si>
    <t xml:space="preserve">Строительство ФАП п. Ромашки </t>
  </si>
  <si>
    <t>Строительство амбулатории п. Плодовое ПИР</t>
  </si>
  <si>
    <t>Реконструкция амбулатории п. Мельниково  в .т. ч. ПСД</t>
  </si>
  <si>
    <t>Строительство "Юность" 2 очередь</t>
  </si>
  <si>
    <t>Строительство "Юность" 3 оч.ПИР</t>
  </si>
  <si>
    <t>Стадион Раздольской СОШ, ПИР</t>
  </si>
  <si>
    <t>Стадион Мельниковской СОШ, ПИР</t>
  </si>
  <si>
    <t>Стадион СОШ №5 г. Приозерск ПИР</t>
  </si>
  <si>
    <t xml:space="preserve">Строительство городошного корта </t>
  </si>
  <si>
    <t>п. Плодовое</t>
  </si>
  <si>
    <t>за  январь-декабрь   2013 г.</t>
  </si>
  <si>
    <t xml:space="preserve">         РЕАЛИЗАЦИЯ РАЙОННЫХ МУНИЦИПАЛЬНЫХ ЦЕЛЕВЫХ ПРОГРАММ</t>
  </si>
  <si>
    <t>Объем запланированных средств на  2013 г.</t>
  </si>
  <si>
    <t xml:space="preserve"> «Сохранение плодородия почв земель сельскохозяйственного назначения и агроландшафтов Приозерского района ЛО на 2011-2015 годы»</t>
  </si>
  <si>
    <t>«Развитие малых форм хозяйствования Приозерского района Ленинградской области на 2013-2015 годы»</t>
  </si>
  <si>
    <t xml:space="preserve">Рост самозанятости  сельского населения за счет развития малых форм хозяйствования  в АПК. Повышение уровня самообеспеченности населения Приозерского района сельскохозяйственной продукцией. Поддержание конкурентоспособности сельскохозяйственного производства и независимость от импорта сельскохозяйственной продукции.
</t>
  </si>
  <si>
    <t>«Развитие агропромышленного комплекса Приозерского района Ленинградской области на 2011-2012  и 2013 годы»</t>
  </si>
  <si>
    <t>Поддержка и развитие племенного животноводства на территории Приозерского района.</t>
  </si>
  <si>
    <t>9-ти племенным хозяйствам района выделена субсидия на содержание племенного маточного поголовья КРС</t>
  </si>
  <si>
    <t>«Охрана окружающей среды Приозерского муниципального района Ленинградской области на 2010-2015 годы»</t>
  </si>
  <si>
    <t>Выполнена рекультивация биотермической ямы на территории закрытой свалки в г. Приозероске</t>
  </si>
  <si>
    <t>«Обеспечение пожарной безопасности лечебно-профилактических учреждений здравоохранения муниципального образования Приозерский муниципальный район Ленинградской области на 2010-2013 годы»</t>
  </si>
  <si>
    <t>Подготовка проектно-сметной документации и проведение монтажных работы по оснащению АПС и системой оповещения зданий гаражей МБУЗ "Приозерская ЦРБ". Приобретение средств пожаротушения, средств индивид. защиты. Установка противопожарных дверей. Ремонт вентканалов.</t>
  </si>
  <si>
    <t>«Обеспечение пожарной безопасности муниципальных образовательных учреждений на 2010-2014 годы»</t>
  </si>
  <si>
    <t>«Обеспечение санитарно-гигиенических требований в муниципальных образовательных учреждений на 2010-2015 годы»</t>
  </si>
  <si>
    <t>Проведены работы по ремонту санузлов в 4-х образовательных учреждениях и ремонт прачечной в ДОУ "Д-с №23".</t>
  </si>
  <si>
    <t>«Социальная поддержка семей и детей» на 2013-2015 годы</t>
  </si>
  <si>
    <t>«Социальная поддержка граждан пожилого возраста и инвалидов» на 2013-2015 годы</t>
  </si>
  <si>
    <t>«Адресная материальная помощь» на 2013-2015 годы</t>
  </si>
  <si>
    <t>«Формирование доступной среды жизнедеятельности для инвалидов в Ленинградской области на 2011-2013 годы»</t>
  </si>
  <si>
    <t>Устройство пандусов в учреждениях дополнительного образования детей Приозерском ЦДТ и Приозерской ДХШ</t>
  </si>
  <si>
    <t>«Развитие и поддержка малого и среднего предпринимательства на территории МО Приозерский муниципальный район Ленинградской области на 2011-2013 годы»</t>
  </si>
  <si>
    <t>Средства направлены на пополнение "кредитного портфеля" и развитие Фонда.</t>
  </si>
  <si>
    <t>«Энергосбережение и повышение энергетической эффективности в Приозерском муниципальном районе Ленинградской области на 2010-2015 годы и на перспективу до 2020 года »</t>
  </si>
  <si>
    <t>Финансирование из районного бюджета в отчетном году не предусмотрено</t>
  </si>
  <si>
    <t>«Обеспечение аттестации рабочих мест по условиям труда в муниципальных образовательных учреждениях на 2012-2013 годы»</t>
  </si>
  <si>
    <t>Проведена  аттестация рабочих мест в  12-ти образовательных учреждениях, в т. ч. д/сады - 2, сады-школы - 2, школы - 8.</t>
  </si>
  <si>
    <t>«Развитие инфраструктуры  муниципальных  образовательных учреждений, реализующих основную общеобразовательную программу дошкольного образования, муниципального образования Приозерский муниципальный район Ленинградской области на 2013-2015 годы»</t>
  </si>
  <si>
    <t xml:space="preserve">Обеспечение государственных гарантий граждан на получение  общедоступного и качественного дошкольного образования в  муниципальном образовании Приозерский муниципальный район Ленинградской области создание условий и механизмов развития системы образования (устранение дефицита мест за счет создания дополнительных мест в   муниципальных образовательных учреждениях; развитие материально-технической базы МОУ; обеспечение равных стартовых возможностей для поступления детей в школу; повышение квалификации педагогических кадров МОУ)
</t>
  </si>
  <si>
    <t>«Проектирование и строительство (реконструкция) автомобильных дорог общего пользования местного значения муниципального образования Приозерский муниципальный район Ленинградской области в 2012-2013 году»</t>
  </si>
  <si>
    <t>«Противодействие экстремизма и профилактика терроризма на территории муниципального образования»</t>
  </si>
  <si>
    <t>Участие в предупреждении и ликвидации последствий ЧС в границах муниципального образования</t>
  </si>
  <si>
    <t xml:space="preserve">                                                 за январь-декабрь  2013 года</t>
  </si>
  <si>
    <t>Объем  ихрасходованных средств в рамках программы за январь-декабрь 2013 г.</t>
  </si>
  <si>
    <t>496/43,978</t>
  </si>
  <si>
    <t>+182 кг</t>
  </si>
  <si>
    <t>Выделено софинансирование на приобретение жилья 8-ми семьям .</t>
  </si>
  <si>
    <t>Создание условий для привлечения гражданами собственных средств, дополнительных финансовых средств банков и других организаций, предоставляющих ипотечные жилищные кредиты и займы для строительства (приобретения) жилья и строительство индивидуального жилого дома</t>
  </si>
  <si>
    <t>МДЦП "Поддержка граждан, нуждающихся в улучшении жилищных условий, на основе принципов ипотечного кредитования семей в МО Приозерский муниципальный район ЛО на 2013-2015 годы"</t>
  </si>
  <si>
    <t>Подготовлена проектно-сметная документация объекта. Проведена экспертиза проекта.  Подготовлен дополнительно проект по выносу газопровода с объекта программы.</t>
  </si>
  <si>
    <t>Проведены ремонтные работы и приобретено оборудование для открытия дополнительной группы в МДОУ "Детский сад №13"</t>
  </si>
  <si>
    <t>Оказана материальная помощь 120-ти гражданам. Ежемесячные выплаты по договорам пожизненной ренты (2 чел.).</t>
  </si>
  <si>
    <t>Оказание социальной поддержки гражданам и семьям с несовершеннолетними детьми, находящимися в трудной жизненной ситуации, малообеспеченным пенсионерам и инвалидам, гражданам, вернувшимся из мест лишения свободы,  трудоспособным гражданам, имеющим доход ниже прожиточного минимума.</t>
  </si>
  <si>
    <t xml:space="preserve">Поддержку получили 106 малообеспеченных семей с детьми первого года жизни. Оказана материальная помощь 18-ти детям из многодетных семей. Приобретено 9 путевок для опекаемых детей. Проведены мероприятия к Международному дню семьи. Для проведения новогодних мероприятий приобретено 103 подарка для детей в трудной жизненной ситуации и 86 подарков для детей с ограниченными возможностями. Проведены мероприятия операции "Подросток"-"Всеобуч" с привлечением 24 чел. Участие 6 детей с ограниченными возможностями в областном празднике "Старты надежд". 375 несовершеннолетних граждан получили услуги по проекту "Школа правовой грамотности". Услуга службы "Домашняя няня" (помощь родителям детей-инвалидов) была оказана 7-ми детям-инвалидам. 25 детей-инвалидов получили материальную помощь в рамках декады милосердия и Дня инвалида. </t>
  </si>
  <si>
    <t>Организация поздравления инвалидов и участников ВОВ с Днем защитника Отечества (направление поздравительных открыток). Организованы поездка делегации района на областной фестиваль творчества инвалидов и мероприятие ко Дню Победы. Организованы мероприятий ко Дню пожилого человека, Дню инвалида. Приобетение инвентаря для нордической ходьбы.</t>
  </si>
  <si>
    <t>Выделено софинансирование на обеспечение жильем 108-ми молодым семьям .</t>
  </si>
  <si>
    <t>«Улучшение жилищных условий молодых граждан и молодых семей в муниципальном образовании Приозерский муниципальный район Ленинградской области на 2013-2015 годы»</t>
  </si>
  <si>
    <t xml:space="preserve">Заключены договора на обеспечение пожарной безопасности в 9-ти образовательных учреждениях (ОУ), расположенных за пределами нормативного времени прибытия пожарных подразделений. Призведена обработка деревянных конструкций огнезащитным составом в 16-ти ОУ, выполнена замена горючих материалов на путях эвакуации на негорючие (покрытие полов негорючим линолеумом) в 29-ти ОУ района, очистка вентканалов и ремонт вытяжной вентиляции проведена в 33-х образовательных учреждениях. Проведены испытания эксплуатационных лестниц, ограждений на кровле, электроизмерительные работы в 9-ти ОУ. Замена и приобретение первичных средств пожаротушения, замена дверей и запасных выходов на противопожарные в 22-х ОУ района. </t>
  </si>
  <si>
    <t>Выплата компенсаций 25-ти крестьянским (фермерским) и личным подсобным хозяйствам района за приобретение комбикормов. Количество выплат за год - 45ед.</t>
  </si>
  <si>
    <t xml:space="preserve">Выполнен капитальный ремонт мелиоративной сети в ЗАО "ПХ "Красноозерное", ЗАО "ПХ "Мельниково", ЗАО ПЗ "Расцвет", ЗАО "ПЗ "Первомайское", ЗАО "ПЗ "Гражданский", ЗАО ПЗ "Петровский" и ООО "Яровое" на общей площади 864,3 га. </t>
  </si>
  <si>
    <t>двери межкомнатные</t>
  </si>
  <si>
    <t>дверной погонаж</t>
  </si>
  <si>
    <t>тыс. пог. м</t>
  </si>
  <si>
    <t>135906/26834</t>
  </si>
  <si>
    <t>125,1/55,3</t>
  </si>
  <si>
    <t>190720/0</t>
  </si>
  <si>
    <t>109,7/0</t>
  </si>
  <si>
    <t>1022/2778</t>
  </si>
  <si>
    <t>176/478</t>
  </si>
  <si>
    <t>5262/0</t>
  </si>
  <si>
    <t>36,3/0</t>
  </si>
  <si>
    <t>43318/0</t>
  </si>
  <si>
    <t>118,7/0</t>
  </si>
  <si>
    <t>ДЦП "Приоритетные направления развития образования в ЛО"</t>
  </si>
  <si>
    <t>Стадион СОШ №1 г. Приозерск ПИР</t>
  </si>
  <si>
    <r>
      <t>тыс. м</t>
    </r>
    <r>
      <rPr>
        <vertAlign val="superscript"/>
        <sz val="10"/>
        <rFont val="Times New Roman CYR"/>
        <family val="1"/>
      </rPr>
      <t>2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</si>
</sst>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0.0000"/>
    <numFmt numFmtId="171" formatCode="0.000"/>
  </numFmts>
  <fonts count="8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b/>
      <sz val="16"/>
      <name val="Times New Roman CYR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0"/>
      <color indexed="12"/>
      <name val="Times New Roman CYR"/>
      <family val="1"/>
    </font>
    <font>
      <sz val="9"/>
      <name val="Times New Roman CYR"/>
      <family val="1"/>
    </font>
    <font>
      <sz val="7"/>
      <name val="Arial"/>
      <family val="2"/>
    </font>
    <font>
      <sz val="9"/>
      <name val="Times New Roman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b/>
      <sz val="10"/>
      <color indexed="12"/>
      <name val="Times New Roman CYR"/>
      <family val="1"/>
    </font>
    <font>
      <b/>
      <sz val="9"/>
      <name val="Arial Cyr"/>
      <family val="2"/>
    </font>
    <font>
      <sz val="12"/>
      <color indexed="12"/>
      <name val="Times New Roman"/>
      <family val="1"/>
    </font>
    <font>
      <sz val="7"/>
      <name val="Arial Cyr"/>
      <family val="2"/>
    </font>
    <font>
      <vertAlign val="superscript"/>
      <sz val="10"/>
      <name val="Times New Roman CYR"/>
      <family val="1"/>
    </font>
    <font>
      <sz val="10"/>
      <name val="Times New Roman CE"/>
      <family val="1"/>
    </font>
    <font>
      <b/>
      <i/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 CYR"/>
      <family val="1"/>
    </font>
    <font>
      <sz val="12"/>
      <color rgb="FF0000FF"/>
      <name val="Times New Roman"/>
      <family val="1"/>
    </font>
    <font>
      <sz val="12"/>
      <color rgb="FF0000FF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7" fillId="0" borderId="0" xfId="0" applyFont="1" applyAlignment="1">
      <alignment/>
    </xf>
    <xf numFmtId="0" fontId="8" fillId="0" borderId="18" xfId="0" applyFont="1" applyBorder="1" applyAlignment="1">
      <alignment/>
    </xf>
    <xf numFmtId="0" fontId="1" fillId="0" borderId="0" xfId="0" applyFont="1" applyAlignment="1">
      <alignment vertical="top"/>
    </xf>
    <xf numFmtId="0" fontId="18" fillId="0" borderId="0" xfId="0" applyFont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1" fillId="0" borderId="10" xfId="52" applyFont="1" applyFill="1" applyBorder="1" applyAlignment="1" applyProtection="1">
      <alignment wrapText="1"/>
      <protection/>
    </xf>
    <xf numFmtId="0" fontId="1" fillId="0" borderId="15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171" fontId="22" fillId="0" borderId="0" xfId="0" applyNumberFormat="1" applyFont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0" fillId="0" borderId="0" xfId="0" applyNumberFormat="1" applyFont="1" applyAlignment="1">
      <alignment horizontal="right" vertical="top" wrapText="1"/>
    </xf>
    <xf numFmtId="171" fontId="1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78" fillId="0" borderId="0" xfId="0" applyFont="1" applyAlignment="1">
      <alignment/>
    </xf>
    <xf numFmtId="0" fontId="10" fillId="0" borderId="10" xfId="0" applyFont="1" applyBorder="1" applyAlignment="1">
      <alignment horizontal="right"/>
    </xf>
    <xf numFmtId="0" fontId="79" fillId="0" borderId="0" xfId="0" applyFont="1" applyAlignment="1">
      <alignment/>
    </xf>
    <xf numFmtId="0" fontId="1" fillId="0" borderId="19" xfId="0" applyFont="1" applyBorder="1" applyAlignment="1">
      <alignment vertical="top"/>
    </xf>
    <xf numFmtId="0" fontId="17" fillId="0" borderId="0" xfId="0" applyFont="1" applyBorder="1" applyAlignment="1">
      <alignment/>
    </xf>
    <xf numFmtId="0" fontId="79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168" fontId="1" fillId="0" borderId="11" xfId="0" applyNumberFormat="1" applyFont="1" applyBorder="1" applyAlignment="1">
      <alignment/>
    </xf>
    <xf numFmtId="0" fontId="1" fillId="0" borderId="25" xfId="52" applyFont="1" applyFill="1" applyBorder="1" applyAlignment="1" applyProtection="1">
      <alignment wrapText="1"/>
      <protection/>
    </xf>
    <xf numFmtId="0" fontId="1" fillId="0" borderId="21" xfId="52" applyFont="1" applyFill="1" applyBorder="1" applyAlignment="1" applyProtection="1">
      <alignment wrapText="1"/>
      <protection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78" fillId="0" borderId="0" xfId="0" applyFont="1" applyBorder="1" applyAlignment="1">
      <alignment/>
    </xf>
    <xf numFmtId="0" fontId="78" fillId="0" borderId="0" xfId="0" applyFont="1" applyFill="1" applyAlignment="1">
      <alignment/>
    </xf>
    <xf numFmtId="0" fontId="80" fillId="0" borderId="0" xfId="0" applyFont="1" applyAlignment="1">
      <alignment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0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12" xfId="0" applyFont="1" applyBorder="1" applyAlignment="1">
      <alignment vertical="top" wrapText="1"/>
    </xf>
    <xf numFmtId="0" fontId="24" fillId="0" borderId="3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168" fontId="1" fillId="0" borderId="26" xfId="0" applyNumberFormat="1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16" fontId="1" fillId="0" borderId="3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16" fontId="1" fillId="0" borderId="3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34" xfId="0" applyFont="1" applyBorder="1" applyAlignment="1">
      <alignment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168" fontId="1" fillId="0" borderId="26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5" xfId="52" applyFont="1" applyFill="1" applyBorder="1" applyAlignment="1" applyProtection="1">
      <alignment horizontal="left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vertical="top"/>
    </xf>
    <xf numFmtId="168" fontId="1" fillId="0" borderId="26" xfId="0" applyNumberFormat="1" applyFont="1" applyBorder="1" applyAlignment="1">
      <alignment vertical="top"/>
    </xf>
    <xf numFmtId="0" fontId="1" fillId="0" borderId="1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3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2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49" fontId="1" fillId="0" borderId="11" xfId="0" applyNumberFormat="1" applyFont="1" applyBorder="1" applyAlignment="1">
      <alignment horizontal="right" vertical="top"/>
    </xf>
    <xf numFmtId="0" fontId="1" fillId="0" borderId="34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52" applyFont="1" applyFill="1" applyBorder="1" applyAlignment="1" applyProtection="1">
      <alignment vertical="center" wrapText="1"/>
      <protection/>
    </xf>
    <xf numFmtId="0" fontId="1" fillId="0" borderId="15" xfId="52" applyFont="1" applyFill="1" applyBorder="1" applyAlignment="1" applyProtection="1">
      <alignment horizontal="left" vertical="center" wrapText="1"/>
      <protection/>
    </xf>
    <xf numFmtId="0" fontId="1" fillId="0" borderId="15" xfId="0" applyFont="1" applyBorder="1" applyAlignment="1">
      <alignment wrapText="1"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vertical="top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vertical="center"/>
    </xf>
    <xf numFmtId="168" fontId="1" fillId="0" borderId="26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wrapText="1"/>
    </xf>
    <xf numFmtId="0" fontId="1" fillId="0" borderId="15" xfId="0" applyFont="1" applyBorder="1" applyAlignment="1">
      <alignment horizontal="center" vertical="center" wrapText="1"/>
    </xf>
    <xf numFmtId="0" fontId="14" fillId="0" borderId="34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" fillId="0" borderId="25" xfId="0" applyFont="1" applyBorder="1" applyAlignment="1">
      <alignment wrapText="1"/>
    </xf>
    <xf numFmtId="168" fontId="1" fillId="0" borderId="24" xfId="0" applyNumberFormat="1" applyFont="1" applyBorder="1" applyAlignment="1">
      <alignment/>
    </xf>
    <xf numFmtId="0" fontId="14" fillId="0" borderId="21" xfId="0" applyFont="1" applyBorder="1" applyAlignment="1">
      <alignment wrapText="1"/>
    </xf>
    <xf numFmtId="0" fontId="1" fillId="0" borderId="21" xfId="0" applyFont="1" applyBorder="1" applyAlignment="1">
      <alignment vertical="top" wrapText="1"/>
    </xf>
    <xf numFmtId="0" fontId="9" fillId="0" borderId="21" xfId="54" applyFont="1" applyFill="1" applyBorder="1" applyAlignment="1" applyProtection="1">
      <alignment wrapText="1"/>
      <protection/>
    </xf>
    <xf numFmtId="0" fontId="9" fillId="0" borderId="10" xfId="53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14" fillId="0" borderId="0" xfId="0" applyFont="1" applyBorder="1" applyAlignment="1">
      <alignment/>
    </xf>
    <xf numFmtId="0" fontId="28" fillId="0" borderId="10" xfId="54" applyFont="1" applyFill="1" applyBorder="1" applyAlignment="1" applyProtection="1">
      <alignment horizontal="left" wrapText="1"/>
      <protection/>
    </xf>
    <xf numFmtId="0" fontId="28" fillId="0" borderId="10" xfId="54" applyFont="1" applyFill="1" applyBorder="1" applyAlignment="1" applyProtection="1">
      <alignment wrapText="1"/>
      <protection/>
    </xf>
    <xf numFmtId="0" fontId="28" fillId="0" borderId="10" xfId="54" applyFont="1" applyFill="1" applyBorder="1" applyAlignment="1" applyProtection="1">
      <alignment horizontal="left" vertical="center" wrapText="1"/>
      <protection/>
    </xf>
    <xf numFmtId="168" fontId="1" fillId="0" borderId="0" xfId="0" applyNumberFormat="1" applyFont="1" applyAlignment="1">
      <alignment/>
    </xf>
    <xf numFmtId="0" fontId="28" fillId="0" borderId="10" xfId="53" applyFont="1" applyFill="1" applyBorder="1" applyAlignment="1" applyProtection="1">
      <alignment wrapText="1"/>
      <protection/>
    </xf>
    <xf numFmtId="169" fontId="1" fillId="0" borderId="10" xfId="0" applyNumberFormat="1" applyFont="1" applyBorder="1" applyAlignment="1">
      <alignment/>
    </xf>
    <xf numFmtId="0" fontId="9" fillId="0" borderId="31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horizontal="right"/>
    </xf>
    <xf numFmtId="168" fontId="1" fillId="0" borderId="39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 wrapText="1"/>
    </xf>
    <xf numFmtId="0" fontId="1" fillId="0" borderId="40" xfId="0" applyFont="1" applyBorder="1" applyAlignment="1">
      <alignment/>
    </xf>
    <xf numFmtId="168" fontId="1" fillId="0" borderId="40" xfId="0" applyNumberFormat="1" applyFont="1" applyBorder="1" applyAlignment="1">
      <alignment/>
    </xf>
    <xf numFmtId="168" fontId="1" fillId="0" borderId="41" xfId="0" applyNumberFormat="1" applyFont="1" applyBorder="1" applyAlignment="1">
      <alignment/>
    </xf>
    <xf numFmtId="0" fontId="29" fillId="0" borderId="0" xfId="0" applyFont="1" applyAlignment="1">
      <alignment/>
    </xf>
    <xf numFmtId="0" fontId="14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2" fillId="0" borderId="2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4" fillId="0" borderId="37" xfId="0" applyFont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0" fontId="33" fillId="0" borderId="15" xfId="0" applyFont="1" applyBorder="1" applyAlignment="1">
      <alignment vertical="top" wrapText="1"/>
    </xf>
    <xf numFmtId="0" fontId="34" fillId="0" borderId="15" xfId="0" applyFont="1" applyBorder="1" applyAlignment="1">
      <alignment horizontal="center" vertical="top" wrapText="1"/>
    </xf>
    <xf numFmtId="0" fontId="32" fillId="0" borderId="32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32" fillId="0" borderId="42" xfId="0" applyFont="1" applyBorder="1" applyAlignment="1">
      <alignment vertical="top" wrapText="1"/>
    </xf>
    <xf numFmtId="0" fontId="32" fillId="0" borderId="28" xfId="0" applyFont="1" applyBorder="1" applyAlignment="1">
      <alignment vertical="top" wrapText="1"/>
    </xf>
    <xf numFmtId="0" fontId="33" fillId="0" borderId="21" xfId="0" applyFont="1" applyBorder="1" applyAlignment="1">
      <alignment vertical="top" wrapText="1"/>
    </xf>
    <xf numFmtId="0" fontId="34" fillId="0" borderId="43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26" fillId="0" borderId="26" xfId="0" applyFont="1" applyBorder="1" applyAlignment="1">
      <alignment vertical="top" wrapText="1"/>
    </xf>
    <xf numFmtId="0" fontId="33" fillId="0" borderId="12" xfId="0" applyFont="1" applyBorder="1" applyAlignment="1">
      <alignment vertical="top" wrapText="1"/>
    </xf>
    <xf numFmtId="0" fontId="32" fillId="0" borderId="33" xfId="0" applyFont="1" applyBorder="1" applyAlignment="1">
      <alignment vertical="top" wrapText="1"/>
    </xf>
    <xf numFmtId="0" fontId="33" fillId="0" borderId="25" xfId="0" applyFont="1" applyBorder="1" applyAlignment="1">
      <alignment vertical="top" wrapText="1"/>
    </xf>
    <xf numFmtId="0" fontId="34" fillId="0" borderId="25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26" fillId="0" borderId="24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37" fillId="0" borderId="0" xfId="0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40" xfId="0" applyFont="1" applyBorder="1" applyAlignment="1">
      <alignment horizontal="right" vertical="top" wrapText="1"/>
    </xf>
    <xf numFmtId="0" fontId="10" fillId="0" borderId="40" xfId="0" applyFont="1" applyBorder="1" applyAlignment="1">
      <alignment horizontal="right" vertical="top" wrapText="1"/>
    </xf>
    <xf numFmtId="0" fontId="39" fillId="0" borderId="40" xfId="0" applyFont="1" applyBorder="1" applyAlignment="1">
      <alignment horizontal="right" vertical="top" wrapText="1"/>
    </xf>
    <xf numFmtId="0" fontId="9" fillId="0" borderId="4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43" xfId="0" applyFont="1" applyBorder="1" applyAlignment="1">
      <alignment vertical="top" wrapText="1"/>
    </xf>
    <xf numFmtId="0" fontId="40" fillId="0" borderId="44" xfId="0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right" vertical="top" wrapText="1"/>
    </xf>
    <xf numFmtId="0" fontId="9" fillId="0" borderId="45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39" fillId="0" borderId="15" xfId="0" applyFont="1" applyBorder="1" applyAlignment="1">
      <alignment horizontal="right" vertical="top" wrapText="1"/>
    </xf>
    <xf numFmtId="0" fontId="9" fillId="0" borderId="45" xfId="0" applyFont="1" applyBorder="1" applyAlignment="1">
      <alignment horizontal="right" vertical="top" wrapText="1"/>
    </xf>
    <xf numFmtId="0" fontId="40" fillId="0" borderId="21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right" vertical="top" wrapText="1"/>
    </xf>
    <xf numFmtId="0" fontId="9" fillId="0" borderId="46" xfId="0" applyFont="1" applyBorder="1" applyAlignment="1">
      <alignment horizontal="right" vertical="top" wrapText="1"/>
    </xf>
    <xf numFmtId="0" fontId="39" fillId="0" borderId="21" xfId="0" applyFont="1" applyBorder="1" applyAlignment="1">
      <alignment horizontal="right" vertical="top" wrapText="1"/>
    </xf>
    <xf numFmtId="0" fontId="9" fillId="0" borderId="46" xfId="0" applyFont="1" applyBorder="1" applyAlignment="1">
      <alignment horizontal="right" vertical="top" wrapText="1"/>
    </xf>
    <xf numFmtId="0" fontId="39" fillId="0" borderId="10" xfId="0" applyFont="1" applyBorder="1" applyAlignment="1">
      <alignment horizontal="right" vertical="top" wrapText="1"/>
    </xf>
    <xf numFmtId="0" fontId="10" fillId="0" borderId="43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41" fillId="0" borderId="40" xfId="0" applyFont="1" applyBorder="1" applyAlignment="1">
      <alignment horizontal="center" vertical="top" wrapText="1"/>
    </xf>
    <xf numFmtId="0" fontId="39" fillId="0" borderId="46" xfId="0" applyFont="1" applyBorder="1" applyAlignment="1">
      <alignment horizontal="right" vertical="top" wrapText="1"/>
    </xf>
    <xf numFmtId="0" fontId="20" fillId="0" borderId="43" xfId="0" applyFont="1" applyBorder="1" applyAlignment="1">
      <alignment vertical="top" wrapText="1"/>
    </xf>
    <xf numFmtId="0" fontId="39" fillId="0" borderId="45" xfId="0" applyFont="1" applyBorder="1" applyAlignment="1">
      <alignment horizontal="right" vertical="top" wrapText="1"/>
    </xf>
    <xf numFmtId="0" fontId="19" fillId="0" borderId="4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21" xfId="0" applyFont="1" applyBorder="1" applyAlignment="1">
      <alignment horizontal="right" vertical="top" wrapText="1"/>
    </xf>
    <xf numFmtId="0" fontId="20" fillId="0" borderId="21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44" xfId="0" applyFont="1" applyBorder="1" applyAlignment="1">
      <alignment horizontal="right" vertical="top" wrapText="1"/>
    </xf>
    <xf numFmtId="0" fontId="39" fillId="0" borderId="44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right" vertical="top" wrapText="1"/>
    </xf>
    <xf numFmtId="0" fontId="40" fillId="0" borderId="43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41" fillId="0" borderId="46" xfId="0" applyFont="1" applyBorder="1" applyAlignment="1">
      <alignment horizontal="center" vertical="top" wrapText="1"/>
    </xf>
    <xf numFmtId="0" fontId="40" fillId="0" borderId="45" xfId="0" applyFont="1" applyBorder="1" applyAlignment="1">
      <alignment horizontal="center" vertical="top" wrapText="1"/>
    </xf>
    <xf numFmtId="0" fontId="40" fillId="0" borderId="46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19" fillId="0" borderId="44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16" fontId="10" fillId="0" borderId="10" xfId="0" applyNumberFormat="1" applyFont="1" applyBorder="1" applyAlignment="1">
      <alignment horizontal="left" vertical="center" wrapText="1" indent="1"/>
    </xf>
    <xf numFmtId="17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left" vertical="center" wrapText="1" inden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right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168" fontId="1" fillId="0" borderId="18" xfId="0" applyNumberFormat="1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top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top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vertical="justify"/>
    </xf>
    <xf numFmtId="0" fontId="6" fillId="0" borderId="17" xfId="0" applyFont="1" applyBorder="1" applyAlignment="1">
      <alignment horizontal="left" vertical="justify"/>
    </xf>
    <xf numFmtId="0" fontId="6" fillId="0" borderId="14" xfId="0" applyFont="1" applyBorder="1" applyAlignment="1">
      <alignment horizontal="left" vertical="justify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/>
    </xf>
    <xf numFmtId="0" fontId="2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/>
    </xf>
    <xf numFmtId="0" fontId="35" fillId="0" borderId="0" xfId="0" applyFont="1" applyAlignment="1">
      <alignment horizontal="right" vertical="top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36" fillId="0" borderId="6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35" fillId="0" borderId="0" xfId="0" applyFont="1" applyAlignment="1">
      <alignment horizontal="right" vertical="top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8" fillId="0" borderId="0" xfId="0" applyFont="1" applyBorder="1" applyAlignment="1">
      <alignment vertical="top" wrapText="1"/>
    </xf>
    <xf numFmtId="0" fontId="21" fillId="33" borderId="62" xfId="0" applyFont="1" applyFill="1" applyBorder="1" applyAlignment="1">
      <alignment horizontal="left" vertical="center" wrapText="1" indent="4"/>
    </xf>
    <xf numFmtId="0" fontId="21" fillId="33" borderId="31" xfId="0" applyFont="1" applyFill="1" applyBorder="1" applyAlignment="1">
      <alignment horizontal="left" vertical="center" wrapText="1" indent="4"/>
    </xf>
    <xf numFmtId="0" fontId="31" fillId="0" borderId="0" xfId="0" applyFont="1" applyAlignment="1">
      <alignment horizontal="center"/>
    </xf>
    <xf numFmtId="0" fontId="21" fillId="33" borderId="63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64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65" xfId="0" applyFont="1" applyBorder="1" applyAlignment="1">
      <alignment horizontal="center" vertical="top" wrapText="1"/>
    </xf>
    <xf numFmtId="0" fontId="14" fillId="0" borderId="66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view="pageBreakPreview" zoomScaleSheetLayoutView="100" zoomScalePageLayoutView="0" workbookViewId="0" topLeftCell="A91">
      <selection activeCell="A108" sqref="A1:T16384"/>
    </sheetView>
  </sheetViews>
  <sheetFormatPr defaultColWidth="8.875" defaultRowHeight="12.75"/>
  <cols>
    <col min="1" max="1" width="5.00390625" style="4" customWidth="1"/>
    <col min="2" max="2" width="45.875" style="1" customWidth="1"/>
    <col min="3" max="3" width="14.375" style="4" customWidth="1"/>
    <col min="4" max="4" width="10.75390625" style="1" customWidth="1"/>
    <col min="5" max="5" width="11.25390625" style="1" customWidth="1"/>
    <col min="6" max="6" width="11.625" style="1" customWidth="1"/>
    <col min="7" max="16384" width="8.875" style="1" customWidth="1"/>
  </cols>
  <sheetData>
    <row r="1" spans="1:6" ht="13.5" customHeight="1">
      <c r="A1" s="314" t="s">
        <v>80</v>
      </c>
      <c r="B1" s="314"/>
      <c r="C1" s="314"/>
      <c r="D1" s="314"/>
      <c r="E1" s="314"/>
      <c r="F1" s="314"/>
    </row>
    <row r="2" spans="1:6" ht="17.25" customHeight="1">
      <c r="A2" s="315" t="s">
        <v>47</v>
      </c>
      <c r="B2" s="315"/>
      <c r="C2" s="315"/>
      <c r="D2" s="315"/>
      <c r="E2" s="315"/>
      <c r="F2" s="315"/>
    </row>
    <row r="3" spans="1:6" ht="17.25" customHeight="1">
      <c r="A3" s="316" t="s">
        <v>248</v>
      </c>
      <c r="B3" s="316"/>
      <c r="C3" s="316"/>
      <c r="D3" s="316"/>
      <c r="E3" s="316"/>
      <c r="F3" s="316"/>
    </row>
    <row r="4" spans="1:6" ht="13.5" customHeight="1">
      <c r="A4" s="317" t="s">
        <v>249</v>
      </c>
      <c r="B4" s="317"/>
      <c r="C4" s="317"/>
      <c r="D4" s="317"/>
      <c r="E4" s="317"/>
      <c r="F4" s="317"/>
    </row>
    <row r="5" spans="1:6" ht="17.25" customHeight="1">
      <c r="A5" s="318" t="s">
        <v>316</v>
      </c>
      <c r="B5" s="318"/>
      <c r="C5" s="318"/>
      <c r="D5" s="318"/>
      <c r="E5" s="318"/>
      <c r="F5" s="318"/>
    </row>
    <row r="6" ht="13.5" customHeight="1" thickBot="1">
      <c r="F6" s="13"/>
    </row>
    <row r="7" spans="1:6" ht="24" customHeight="1">
      <c r="A7" s="319" t="s">
        <v>0</v>
      </c>
      <c r="B7" s="321" t="s">
        <v>1</v>
      </c>
      <c r="C7" s="323" t="s">
        <v>81</v>
      </c>
      <c r="D7" s="325" t="s">
        <v>317</v>
      </c>
      <c r="E7" s="325" t="s">
        <v>318</v>
      </c>
      <c r="F7" s="306" t="s">
        <v>177</v>
      </c>
    </row>
    <row r="8" spans="1:6" ht="30" customHeight="1" thickBot="1">
      <c r="A8" s="320"/>
      <c r="B8" s="322"/>
      <c r="C8" s="324"/>
      <c r="D8" s="326"/>
      <c r="E8" s="326"/>
      <c r="F8" s="307"/>
    </row>
    <row r="9" spans="1:6" ht="15" customHeight="1" thickBot="1">
      <c r="A9" s="296" t="s">
        <v>82</v>
      </c>
      <c r="B9" s="297"/>
      <c r="C9" s="297"/>
      <c r="D9" s="301"/>
      <c r="E9" s="301"/>
      <c r="F9" s="302"/>
    </row>
    <row r="10" spans="1:20" s="41" customFormat="1" ht="25.5">
      <c r="A10" s="63" t="s">
        <v>2</v>
      </c>
      <c r="B10" s="78" t="s">
        <v>250</v>
      </c>
      <c r="C10" s="48" t="s">
        <v>3</v>
      </c>
      <c r="D10" s="49">
        <v>62662</v>
      </c>
      <c r="E10" s="49">
        <v>63157</v>
      </c>
      <c r="F10" s="79">
        <f>E10/D10</f>
        <v>1.0078995244326705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41" customFormat="1" ht="12.75">
      <c r="A11" s="80" t="s">
        <v>4</v>
      </c>
      <c r="B11" s="2" t="s">
        <v>178</v>
      </c>
      <c r="C11" s="3" t="s">
        <v>3</v>
      </c>
      <c r="D11" s="19">
        <v>584</v>
      </c>
      <c r="E11" s="19">
        <v>538</v>
      </c>
      <c r="F11" s="79">
        <f aca="true" t="shared" si="0" ref="F11:F16">E11/D11</f>
        <v>0.9212328767123288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41" customFormat="1" ht="12.75">
      <c r="A12" s="80" t="s">
        <v>5</v>
      </c>
      <c r="B12" s="2" t="s">
        <v>83</v>
      </c>
      <c r="C12" s="3" t="s">
        <v>3</v>
      </c>
      <c r="D12" s="19">
        <v>927</v>
      </c>
      <c r="E12" s="19">
        <v>965</v>
      </c>
      <c r="F12" s="79">
        <f t="shared" si="0"/>
        <v>1.040992448759439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41" customFormat="1" ht="12.75">
      <c r="A13" s="80" t="s">
        <v>55</v>
      </c>
      <c r="B13" s="2" t="s">
        <v>307</v>
      </c>
      <c r="C13" s="3" t="s">
        <v>3</v>
      </c>
      <c r="D13" s="81">
        <f>D11-D12</f>
        <v>-343</v>
      </c>
      <c r="E13" s="81">
        <f>E11-E12</f>
        <v>-427</v>
      </c>
      <c r="F13" s="79">
        <f t="shared" si="0"/>
        <v>1.2448979591836735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41" customFormat="1" ht="12.75">
      <c r="A14" s="82" t="s">
        <v>74</v>
      </c>
      <c r="B14" s="2" t="s">
        <v>89</v>
      </c>
      <c r="C14" s="83" t="s">
        <v>206</v>
      </c>
      <c r="D14" s="84">
        <f>D11*1000/D10</f>
        <v>9.31984296702946</v>
      </c>
      <c r="E14" s="84">
        <f>E11*1000/E10</f>
        <v>8.518454011431828</v>
      </c>
      <c r="F14" s="79">
        <f t="shared" si="0"/>
        <v>0.9140126117540088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41" customFormat="1" ht="12.75">
      <c r="A15" s="80" t="s">
        <v>73</v>
      </c>
      <c r="B15" s="2" t="s">
        <v>90</v>
      </c>
      <c r="C15" s="83" t="s">
        <v>206</v>
      </c>
      <c r="D15" s="84">
        <f>D12*1000/D10</f>
        <v>14.793654846637516</v>
      </c>
      <c r="E15" s="84">
        <f>E12*1000/E10</f>
        <v>15.279383124594265</v>
      </c>
      <c r="F15" s="79">
        <f t="shared" si="0"/>
        <v>1.0328335548579566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41" customFormat="1" ht="12.75">
      <c r="A16" s="82" t="s">
        <v>75</v>
      </c>
      <c r="B16" s="2" t="s">
        <v>91</v>
      </c>
      <c r="C16" s="83" t="s">
        <v>206</v>
      </c>
      <c r="D16" s="84">
        <f>D14-D15</f>
        <v>-5.473811879608055</v>
      </c>
      <c r="E16" s="84">
        <f>E14-E15</f>
        <v>-6.760929113162437</v>
      </c>
      <c r="F16" s="79">
        <f t="shared" si="0"/>
        <v>1.2351409332040368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41" customFormat="1" ht="13.5" customHeight="1" thickBot="1">
      <c r="A17" s="85" t="s">
        <v>154</v>
      </c>
      <c r="B17" s="86" t="s">
        <v>76</v>
      </c>
      <c r="C17" s="83" t="s">
        <v>206</v>
      </c>
      <c r="D17" s="64"/>
      <c r="E17" s="50"/>
      <c r="F17" s="7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6" ht="15" customHeight="1" thickBot="1">
      <c r="A18" s="296" t="s">
        <v>207</v>
      </c>
      <c r="B18" s="297"/>
      <c r="C18" s="297"/>
      <c r="D18" s="297"/>
      <c r="E18" s="297"/>
      <c r="F18" s="298"/>
    </row>
    <row r="19" spans="1:20" s="41" customFormat="1" ht="25.5" customHeight="1">
      <c r="A19" s="273" t="s">
        <v>48</v>
      </c>
      <c r="B19" s="87" t="s">
        <v>308</v>
      </c>
      <c r="C19" s="88" t="s">
        <v>3</v>
      </c>
      <c r="D19" s="89">
        <v>8842</v>
      </c>
      <c r="E19" s="89">
        <v>7849</v>
      </c>
      <c r="F19" s="79">
        <f>E19/D19</f>
        <v>0.8876950916082335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41" customFormat="1" ht="11.25" customHeight="1">
      <c r="A20" s="287"/>
      <c r="B20" s="275" t="s">
        <v>212</v>
      </c>
      <c r="C20" s="276"/>
      <c r="D20" s="276"/>
      <c r="E20" s="276"/>
      <c r="F20" s="27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41" customFormat="1" ht="12.75">
      <c r="A21" s="287"/>
      <c r="B21" s="90" t="s">
        <v>24</v>
      </c>
      <c r="C21" s="3" t="s">
        <v>3</v>
      </c>
      <c r="D21" s="19">
        <v>1458</v>
      </c>
      <c r="E21" s="19">
        <v>1276</v>
      </c>
      <c r="F21" s="79">
        <f>E21/D21</f>
        <v>0.8751714677640604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1" customFormat="1" ht="12.75">
      <c r="A22" s="287"/>
      <c r="B22" s="90" t="s">
        <v>25</v>
      </c>
      <c r="C22" s="3" t="s">
        <v>3</v>
      </c>
      <c r="D22" s="19"/>
      <c r="E22" s="19">
        <v>2</v>
      </c>
      <c r="F22" s="91" t="s">
        <v>263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41" customFormat="1" ht="12.75">
      <c r="A23" s="287"/>
      <c r="B23" s="90" t="s">
        <v>19</v>
      </c>
      <c r="C23" s="3" t="s">
        <v>3</v>
      </c>
      <c r="D23" s="19">
        <v>1852</v>
      </c>
      <c r="E23" s="19">
        <v>1567</v>
      </c>
      <c r="F23" s="79">
        <f aca="true" t="shared" si="1" ref="F23:F32">E23/D23</f>
        <v>0.8461123110151187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41" customFormat="1" ht="12.75" customHeight="1">
      <c r="A24" s="287"/>
      <c r="B24" s="90" t="s">
        <v>26</v>
      </c>
      <c r="C24" s="3" t="s">
        <v>3</v>
      </c>
      <c r="D24" s="19">
        <v>356</v>
      </c>
      <c r="E24" s="19">
        <v>254</v>
      </c>
      <c r="F24" s="79">
        <f t="shared" si="1"/>
        <v>0.7134831460674157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41" customFormat="1" ht="12.75">
      <c r="A25" s="287"/>
      <c r="B25" s="90" t="s">
        <v>18</v>
      </c>
      <c r="C25" s="3" t="s">
        <v>3</v>
      </c>
      <c r="D25" s="19">
        <v>364</v>
      </c>
      <c r="E25" s="19">
        <v>355</v>
      </c>
      <c r="F25" s="79">
        <f t="shared" si="1"/>
        <v>0.9752747252747253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41" customFormat="1" ht="37.5" customHeight="1">
      <c r="A26" s="287"/>
      <c r="B26" s="90" t="s">
        <v>27</v>
      </c>
      <c r="C26" s="3" t="s">
        <v>3</v>
      </c>
      <c r="D26" s="19">
        <v>132</v>
      </c>
      <c r="E26" s="19">
        <v>132</v>
      </c>
      <c r="F26" s="79">
        <f t="shared" si="1"/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41" customFormat="1" ht="12.75">
      <c r="A27" s="287"/>
      <c r="B27" s="90" t="s">
        <v>28</v>
      </c>
      <c r="C27" s="3" t="s">
        <v>3</v>
      </c>
      <c r="D27" s="19">
        <v>341</v>
      </c>
      <c r="E27" s="19">
        <v>292</v>
      </c>
      <c r="F27" s="79">
        <f t="shared" si="1"/>
        <v>0.8563049853372434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41" customFormat="1" ht="12.75">
      <c r="A28" s="287"/>
      <c r="B28" s="90" t="s">
        <v>23</v>
      </c>
      <c r="C28" s="3" t="s">
        <v>3</v>
      </c>
      <c r="D28" s="19">
        <v>1502</v>
      </c>
      <c r="E28" s="19">
        <v>1370</v>
      </c>
      <c r="F28" s="79">
        <f t="shared" si="1"/>
        <v>0.9121171770972037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41" customFormat="1" ht="25.5">
      <c r="A29" s="287"/>
      <c r="B29" s="90" t="s">
        <v>29</v>
      </c>
      <c r="C29" s="3" t="s">
        <v>3</v>
      </c>
      <c r="D29" s="19">
        <v>1309</v>
      </c>
      <c r="E29" s="19">
        <v>1152</v>
      </c>
      <c r="F29" s="79">
        <f t="shared" si="1"/>
        <v>0.880061115355233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41" customFormat="1" ht="25.5">
      <c r="A30" s="287"/>
      <c r="B30" s="90" t="s">
        <v>30</v>
      </c>
      <c r="C30" s="3" t="s">
        <v>3</v>
      </c>
      <c r="D30" s="19">
        <v>605</v>
      </c>
      <c r="E30" s="19">
        <v>578</v>
      </c>
      <c r="F30" s="79">
        <f t="shared" si="1"/>
        <v>0.9553719008264463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s="41" customFormat="1" ht="12.75">
      <c r="A31" s="288"/>
      <c r="B31" s="90" t="s">
        <v>309</v>
      </c>
      <c r="C31" s="3" t="s">
        <v>3</v>
      </c>
      <c r="D31" s="19">
        <v>35</v>
      </c>
      <c r="E31" s="19">
        <v>30</v>
      </c>
      <c r="F31" s="79">
        <f t="shared" si="1"/>
        <v>0.8571428571428571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s="41" customFormat="1" ht="24" customHeight="1">
      <c r="A32" s="80" t="s">
        <v>56</v>
      </c>
      <c r="B32" s="86" t="s">
        <v>186</v>
      </c>
      <c r="C32" s="3" t="s">
        <v>46</v>
      </c>
      <c r="D32" s="19">
        <v>0.29</v>
      </c>
      <c r="E32" s="19">
        <v>0.39</v>
      </c>
      <c r="F32" s="79">
        <f t="shared" si="1"/>
        <v>1.3448275862068968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s="21" customFormat="1" ht="25.5">
      <c r="A33" s="278" t="s">
        <v>54</v>
      </c>
      <c r="B33" s="2" t="s">
        <v>187</v>
      </c>
      <c r="C33" s="3" t="s">
        <v>45</v>
      </c>
      <c r="D33" s="65"/>
      <c r="E33" s="19"/>
      <c r="F33" s="5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6" ht="12.75">
      <c r="A34" s="287"/>
      <c r="B34" s="308" t="s">
        <v>196</v>
      </c>
      <c r="C34" s="309"/>
      <c r="D34" s="309"/>
      <c r="E34" s="309"/>
      <c r="F34" s="310"/>
    </row>
    <row r="35" spans="1:6" ht="12.75">
      <c r="A35" s="287"/>
      <c r="B35" s="2" t="s">
        <v>49</v>
      </c>
      <c r="C35" s="3" t="s">
        <v>45</v>
      </c>
      <c r="D35" s="65"/>
      <c r="E35" s="19"/>
      <c r="F35" s="5"/>
    </row>
    <row r="36" spans="1:6" ht="25.5">
      <c r="A36" s="287"/>
      <c r="B36" s="2" t="s">
        <v>246</v>
      </c>
      <c r="C36" s="3"/>
      <c r="D36" s="65"/>
      <c r="E36" s="19"/>
      <c r="F36" s="5"/>
    </row>
    <row r="37" spans="1:6" ht="12.75">
      <c r="A37" s="287"/>
      <c r="B37" s="2"/>
      <c r="C37" s="3"/>
      <c r="D37" s="65"/>
      <c r="E37" s="19"/>
      <c r="F37" s="5"/>
    </row>
    <row r="38" spans="1:6" ht="12.75">
      <c r="A38" s="287"/>
      <c r="B38" s="2" t="s">
        <v>179</v>
      </c>
      <c r="C38" s="3" t="s">
        <v>45</v>
      </c>
      <c r="D38" s="65"/>
      <c r="E38" s="19"/>
      <c r="F38" s="5"/>
    </row>
    <row r="39" spans="1:6" ht="25.5">
      <c r="A39" s="287"/>
      <c r="B39" s="2" t="s">
        <v>246</v>
      </c>
      <c r="C39" s="14"/>
      <c r="D39" s="65"/>
      <c r="E39" s="20"/>
      <c r="F39" s="15"/>
    </row>
    <row r="40" spans="1:6" ht="12.75">
      <c r="A40" s="287"/>
      <c r="B40" s="2"/>
      <c r="C40" s="14"/>
      <c r="D40" s="65"/>
      <c r="E40" s="20"/>
      <c r="F40" s="15"/>
    </row>
    <row r="41" spans="1:6" ht="12.75">
      <c r="A41" s="287"/>
      <c r="B41" s="311" t="s">
        <v>87</v>
      </c>
      <c r="C41" s="312"/>
      <c r="D41" s="312"/>
      <c r="E41" s="312"/>
      <c r="F41" s="313"/>
    </row>
    <row r="42" spans="1:6" ht="12.75">
      <c r="A42" s="287"/>
      <c r="B42" s="31" t="s">
        <v>24</v>
      </c>
      <c r="C42" s="3" t="s">
        <v>45</v>
      </c>
      <c r="D42" s="65"/>
      <c r="E42" s="19"/>
      <c r="F42" s="5"/>
    </row>
    <row r="43" spans="1:6" ht="12.75">
      <c r="A43" s="287"/>
      <c r="B43" s="31" t="s">
        <v>25</v>
      </c>
      <c r="C43" s="3" t="s">
        <v>45</v>
      </c>
      <c r="D43" s="65"/>
      <c r="E43" s="19"/>
      <c r="F43" s="5"/>
    </row>
    <row r="44" spans="1:6" ht="12.75">
      <c r="A44" s="287"/>
      <c r="B44" s="31" t="s">
        <v>19</v>
      </c>
      <c r="C44" s="3" t="s">
        <v>45</v>
      </c>
      <c r="D44" s="65"/>
      <c r="E44" s="19"/>
      <c r="F44" s="5"/>
    </row>
    <row r="45" spans="1:6" ht="12.75" customHeight="1">
      <c r="A45" s="287"/>
      <c r="B45" s="31" t="s">
        <v>26</v>
      </c>
      <c r="C45" s="3" t="s">
        <v>45</v>
      </c>
      <c r="D45" s="65"/>
      <c r="E45" s="19"/>
      <c r="F45" s="5"/>
    </row>
    <row r="46" spans="1:6" ht="12.75">
      <c r="A46" s="287"/>
      <c r="B46" s="31" t="s">
        <v>18</v>
      </c>
      <c r="C46" s="3" t="s">
        <v>45</v>
      </c>
      <c r="D46" s="65"/>
      <c r="E46" s="19"/>
      <c r="F46" s="5"/>
    </row>
    <row r="47" spans="1:6" ht="36" customHeight="1">
      <c r="A47" s="287"/>
      <c r="B47" s="31" t="s">
        <v>27</v>
      </c>
      <c r="C47" s="3" t="s">
        <v>45</v>
      </c>
      <c r="D47" s="65"/>
      <c r="E47" s="19"/>
      <c r="F47" s="5"/>
    </row>
    <row r="48" spans="1:6" ht="11.25" customHeight="1">
      <c r="A48" s="287"/>
      <c r="B48" s="31" t="s">
        <v>28</v>
      </c>
      <c r="C48" s="3" t="s">
        <v>45</v>
      </c>
      <c r="D48" s="65"/>
      <c r="E48" s="19"/>
      <c r="F48" s="5"/>
    </row>
    <row r="49" spans="1:6" ht="12.75">
      <c r="A49" s="287"/>
      <c r="B49" s="31" t="s">
        <v>23</v>
      </c>
      <c r="C49" s="3" t="s">
        <v>45</v>
      </c>
      <c r="D49" s="65"/>
      <c r="E49" s="19"/>
      <c r="F49" s="5"/>
    </row>
    <row r="50" spans="1:6" ht="13.5" customHeight="1" thickBot="1">
      <c r="A50" s="287"/>
      <c r="B50" s="54" t="s">
        <v>29</v>
      </c>
      <c r="C50" s="52" t="s">
        <v>45</v>
      </c>
      <c r="D50" s="64"/>
      <c r="E50" s="50"/>
      <c r="F50" s="51"/>
    </row>
    <row r="51" spans="1:6" ht="25.5">
      <c r="A51" s="287"/>
      <c r="B51" s="55" t="s">
        <v>30</v>
      </c>
      <c r="C51" s="48" t="s">
        <v>45</v>
      </c>
      <c r="D51" s="66"/>
      <c r="E51" s="49"/>
      <c r="F51" s="56"/>
    </row>
    <row r="52" spans="1:6" ht="24" customHeight="1">
      <c r="A52" s="288"/>
      <c r="B52" s="31" t="s">
        <v>31</v>
      </c>
      <c r="C52" s="3" t="s">
        <v>45</v>
      </c>
      <c r="D52" s="65"/>
      <c r="E52" s="19"/>
      <c r="F52" s="5"/>
    </row>
    <row r="53" spans="1:20" s="41" customFormat="1" ht="25.5">
      <c r="A53" s="278" t="s">
        <v>57</v>
      </c>
      <c r="B53" s="2" t="s">
        <v>188</v>
      </c>
      <c r="C53" s="92" t="s">
        <v>16</v>
      </c>
      <c r="D53" s="19">
        <v>21951</v>
      </c>
      <c r="E53" s="19">
        <v>24599</v>
      </c>
      <c r="F53" s="79">
        <f>E53/D53</f>
        <v>1.1206323174342854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41" customFormat="1" ht="12.75">
      <c r="A54" s="287"/>
      <c r="B54" s="275" t="s">
        <v>84</v>
      </c>
      <c r="C54" s="276"/>
      <c r="D54" s="276"/>
      <c r="E54" s="276"/>
      <c r="F54" s="2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41" customFormat="1" ht="12.75">
      <c r="A55" s="287"/>
      <c r="B55" s="90" t="s">
        <v>24</v>
      </c>
      <c r="C55" s="92" t="s">
        <v>16</v>
      </c>
      <c r="D55" s="19">
        <v>21569</v>
      </c>
      <c r="E55" s="19">
        <v>24227</v>
      </c>
      <c r="F55" s="79">
        <f>E55/D55</f>
        <v>1.1232324168946173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41" customFormat="1" ht="12.75">
      <c r="A56" s="287"/>
      <c r="B56" s="90" t="s">
        <v>25</v>
      </c>
      <c r="C56" s="92" t="s">
        <v>16</v>
      </c>
      <c r="D56" s="19"/>
      <c r="E56" s="19">
        <v>38104</v>
      </c>
      <c r="F56" s="91" t="s">
        <v>263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41" customFormat="1" ht="12.75">
      <c r="A57" s="287"/>
      <c r="B57" s="90" t="s">
        <v>19</v>
      </c>
      <c r="C57" s="92" t="s">
        <v>16</v>
      </c>
      <c r="D57" s="19">
        <v>22485</v>
      </c>
      <c r="E57" s="19">
        <v>25023</v>
      </c>
      <c r="F57" s="79">
        <f aca="true" t="shared" si="2" ref="F57:F65">E57/D57</f>
        <v>1.1128752501667778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41" customFormat="1" ht="12.75" customHeight="1">
      <c r="A58" s="287"/>
      <c r="B58" s="90" t="s">
        <v>26</v>
      </c>
      <c r="C58" s="92" t="s">
        <v>16</v>
      </c>
      <c r="D58" s="19">
        <v>16653</v>
      </c>
      <c r="E58" s="19">
        <v>18715</v>
      </c>
      <c r="F58" s="79">
        <f t="shared" si="2"/>
        <v>1.1238215336575992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41" customFormat="1" ht="12.75">
      <c r="A59" s="287"/>
      <c r="B59" s="90" t="s">
        <v>18</v>
      </c>
      <c r="C59" s="92" t="s">
        <v>16</v>
      </c>
      <c r="D59" s="19">
        <v>11756</v>
      </c>
      <c r="E59" s="19">
        <v>14483</v>
      </c>
      <c r="F59" s="79">
        <f t="shared" si="2"/>
        <v>1.2319666553249404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41" customFormat="1" ht="36.75" customHeight="1">
      <c r="A60" s="287"/>
      <c r="B60" s="90" t="s">
        <v>27</v>
      </c>
      <c r="C60" s="92" t="s">
        <v>16</v>
      </c>
      <c r="D60" s="19">
        <v>18609</v>
      </c>
      <c r="E60" s="19">
        <v>20829</v>
      </c>
      <c r="F60" s="79">
        <f t="shared" si="2"/>
        <v>1.1192971142995325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41" customFormat="1" ht="12.75">
      <c r="A61" s="287"/>
      <c r="B61" s="90" t="s">
        <v>28</v>
      </c>
      <c r="C61" s="92" t="s">
        <v>16</v>
      </c>
      <c r="D61" s="19">
        <v>26617</v>
      </c>
      <c r="E61" s="19">
        <v>27697</v>
      </c>
      <c r="F61" s="79">
        <f t="shared" si="2"/>
        <v>1.0405755720028553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41" customFormat="1" ht="12.75">
      <c r="A62" s="287"/>
      <c r="B62" s="90" t="s">
        <v>23</v>
      </c>
      <c r="C62" s="92" t="s">
        <v>16</v>
      </c>
      <c r="D62" s="19">
        <v>19465</v>
      </c>
      <c r="E62" s="19">
        <v>23209</v>
      </c>
      <c r="F62" s="79">
        <f t="shared" si="2"/>
        <v>1.1923452350372463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41" customFormat="1" ht="25.5">
      <c r="A63" s="287"/>
      <c r="B63" s="90" t="s">
        <v>29</v>
      </c>
      <c r="C63" s="92" t="s">
        <v>16</v>
      </c>
      <c r="D63" s="19">
        <v>19028</v>
      </c>
      <c r="E63" s="19">
        <v>23539</v>
      </c>
      <c r="F63" s="79">
        <f t="shared" si="2"/>
        <v>1.2370716838343494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41" customFormat="1" ht="25.5">
      <c r="A64" s="287"/>
      <c r="B64" s="90" t="s">
        <v>30</v>
      </c>
      <c r="C64" s="92" t="s">
        <v>16</v>
      </c>
      <c r="D64" s="19">
        <v>17246</v>
      </c>
      <c r="E64" s="19">
        <v>18806</v>
      </c>
      <c r="F64" s="79">
        <f t="shared" si="2"/>
        <v>1.0904557578568943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41" customFormat="1" ht="25.5" customHeight="1" thickBot="1">
      <c r="A65" s="289"/>
      <c r="B65" s="93" t="s">
        <v>309</v>
      </c>
      <c r="C65" s="94" t="s">
        <v>16</v>
      </c>
      <c r="D65" s="50">
        <v>12869</v>
      </c>
      <c r="E65" s="50">
        <v>12607</v>
      </c>
      <c r="F65" s="79">
        <f t="shared" si="2"/>
        <v>0.9796409977465227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6" ht="15.75" customHeight="1" thickBot="1">
      <c r="A66" s="296" t="s">
        <v>208</v>
      </c>
      <c r="B66" s="297"/>
      <c r="C66" s="297"/>
      <c r="D66" s="297"/>
      <c r="E66" s="297"/>
      <c r="F66" s="298"/>
    </row>
    <row r="67" spans="1:20" s="21" customFormat="1" ht="76.5" customHeight="1">
      <c r="A67" s="95" t="s">
        <v>50</v>
      </c>
      <c r="B67" s="87" t="s">
        <v>92</v>
      </c>
      <c r="C67" s="40" t="s">
        <v>58</v>
      </c>
      <c r="D67" s="96">
        <v>3050314</v>
      </c>
      <c r="E67" s="96">
        <v>3220804</v>
      </c>
      <c r="F67" s="97">
        <f>E67/D67</f>
        <v>1.0558926064660885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6" ht="37.5" customHeight="1">
      <c r="A68" s="47" t="s">
        <v>59</v>
      </c>
      <c r="B68" s="98" t="s">
        <v>180</v>
      </c>
      <c r="C68" s="16"/>
      <c r="D68" s="32"/>
      <c r="E68" s="32"/>
      <c r="F68" s="6"/>
    </row>
    <row r="69" spans="1:20" s="41" customFormat="1" ht="12.75">
      <c r="A69" s="99"/>
      <c r="B69" s="100" t="s">
        <v>251</v>
      </c>
      <c r="C69" s="101" t="s">
        <v>33</v>
      </c>
      <c r="D69" s="66">
        <v>192.6</v>
      </c>
      <c r="E69" s="66">
        <v>105.6</v>
      </c>
      <c r="F69" s="79">
        <f aca="true" t="shared" si="3" ref="F69:F74">E69/D69</f>
        <v>0.5482866043613707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41" customFormat="1" ht="12.75">
      <c r="A70" s="99"/>
      <c r="B70" s="74" t="s">
        <v>252</v>
      </c>
      <c r="C70" s="40" t="s">
        <v>257</v>
      </c>
      <c r="D70" s="65">
        <v>29.52</v>
      </c>
      <c r="E70" s="65">
        <v>12.79</v>
      </c>
      <c r="F70" s="79">
        <f t="shared" si="3"/>
        <v>0.43326558265582654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41" customFormat="1" ht="12.75">
      <c r="A71" s="99"/>
      <c r="B71" s="102" t="s">
        <v>253</v>
      </c>
      <c r="C71" s="103" t="s">
        <v>258</v>
      </c>
      <c r="D71" s="65">
        <v>8230</v>
      </c>
      <c r="E71" s="65">
        <v>8676</v>
      </c>
      <c r="F71" s="79">
        <f t="shared" si="3"/>
        <v>1.0541919805589308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41" customFormat="1" ht="12.75">
      <c r="A72" s="99"/>
      <c r="B72" s="74" t="s">
        <v>254</v>
      </c>
      <c r="C72" s="103" t="s">
        <v>86</v>
      </c>
      <c r="D72" s="65">
        <v>3603.8</v>
      </c>
      <c r="E72" s="65">
        <v>3157</v>
      </c>
      <c r="F72" s="79">
        <f t="shared" si="3"/>
        <v>0.8760197569232476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41" customFormat="1" ht="12.75">
      <c r="A73" s="99"/>
      <c r="B73" s="74" t="s">
        <v>255</v>
      </c>
      <c r="C73" s="40" t="s">
        <v>86</v>
      </c>
      <c r="D73" s="65">
        <v>95.8</v>
      </c>
      <c r="E73" s="65">
        <v>98.7</v>
      </c>
      <c r="F73" s="79">
        <f t="shared" si="3"/>
        <v>1.0302713987473904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41" customFormat="1" ht="12.75">
      <c r="A74" s="99"/>
      <c r="B74" s="102" t="s">
        <v>256</v>
      </c>
      <c r="C74" s="40" t="s">
        <v>86</v>
      </c>
      <c r="D74" s="65">
        <v>1065</v>
      </c>
      <c r="E74" s="65">
        <v>891</v>
      </c>
      <c r="F74" s="79">
        <f t="shared" si="3"/>
        <v>0.8366197183098592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41" customFormat="1" ht="12.75">
      <c r="A75" s="63"/>
      <c r="B75" s="74"/>
      <c r="C75" s="40"/>
      <c r="D75" s="65"/>
      <c r="E75" s="65"/>
      <c r="F75" s="7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33" customFormat="1" ht="14.25" customHeight="1" thickBot="1">
      <c r="A76" s="300" t="s">
        <v>290</v>
      </c>
      <c r="B76" s="301"/>
      <c r="C76" s="301"/>
      <c r="D76" s="301"/>
      <c r="E76" s="301"/>
      <c r="F76" s="302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1:20" s="41" customFormat="1" ht="25.5">
      <c r="A77" s="273" t="s">
        <v>60</v>
      </c>
      <c r="B77" s="104" t="s">
        <v>93</v>
      </c>
      <c r="C77" s="105" t="s">
        <v>58</v>
      </c>
      <c r="D77" s="89">
        <v>2145663.1</v>
      </c>
      <c r="E77" s="89">
        <v>2383433.1</v>
      </c>
      <c r="F77" s="79">
        <f>E77/D77</f>
        <v>1.110814228011844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41" customFormat="1" ht="12.75">
      <c r="A78" s="287"/>
      <c r="B78" s="303" t="s">
        <v>85</v>
      </c>
      <c r="C78" s="304"/>
      <c r="D78" s="304"/>
      <c r="E78" s="304"/>
      <c r="F78" s="30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41" customFormat="1" ht="12.75">
      <c r="A79" s="287"/>
      <c r="B79" s="106" t="s">
        <v>6</v>
      </c>
      <c r="C79" s="92" t="s">
        <v>58</v>
      </c>
      <c r="D79" s="19">
        <v>349058</v>
      </c>
      <c r="E79" s="19">
        <v>407693</v>
      </c>
      <c r="F79" s="79">
        <f>E79/D79</f>
        <v>1.1679806794286336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41" customFormat="1" ht="13.5" thickBot="1">
      <c r="A80" s="288"/>
      <c r="B80" s="106" t="s">
        <v>7</v>
      </c>
      <c r="C80" s="92" t="s">
        <v>58</v>
      </c>
      <c r="D80" s="19">
        <v>1796605.1</v>
      </c>
      <c r="E80" s="19">
        <v>1975740.1</v>
      </c>
      <c r="F80" s="79">
        <f>E80/D80</f>
        <v>1.099707498325592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60" customFormat="1" ht="27" customHeight="1">
      <c r="A81" s="293" t="s">
        <v>61</v>
      </c>
      <c r="B81" s="104" t="s">
        <v>8</v>
      </c>
      <c r="C81" s="104"/>
      <c r="D81" s="104"/>
      <c r="E81" s="104"/>
      <c r="F81" s="104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</row>
    <row r="82" spans="1:20" s="60" customFormat="1" ht="12" customHeight="1">
      <c r="A82" s="294"/>
      <c r="B82" s="108" t="s">
        <v>311</v>
      </c>
      <c r="C82" s="109" t="s">
        <v>86</v>
      </c>
      <c r="D82" s="110">
        <v>6426</v>
      </c>
      <c r="E82" s="110">
        <v>7107</v>
      </c>
      <c r="F82" s="79">
        <f>E82/D82</f>
        <v>1.1059757236227825</v>
      </c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</row>
    <row r="83" spans="1:20" s="60" customFormat="1" ht="12.75">
      <c r="A83" s="294"/>
      <c r="B83" s="108" t="s">
        <v>9</v>
      </c>
      <c r="C83" s="109" t="s">
        <v>86</v>
      </c>
      <c r="D83" s="110">
        <v>0</v>
      </c>
      <c r="E83" s="110"/>
      <c r="F83" s="79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</row>
    <row r="84" spans="1:20" s="60" customFormat="1" ht="12" customHeight="1">
      <c r="A84" s="294"/>
      <c r="B84" s="108" t="s">
        <v>13</v>
      </c>
      <c r="C84" s="109" t="s">
        <v>86</v>
      </c>
      <c r="D84" s="110"/>
      <c r="E84" s="110"/>
      <c r="F84" s="79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</row>
    <row r="85" spans="1:20" s="60" customFormat="1" ht="11.25" customHeight="1">
      <c r="A85" s="294"/>
      <c r="B85" s="108" t="s">
        <v>12</v>
      </c>
      <c r="C85" s="109" t="s">
        <v>86</v>
      </c>
      <c r="D85" s="110">
        <v>4727.6</v>
      </c>
      <c r="E85" s="110">
        <v>4910.5</v>
      </c>
      <c r="F85" s="79">
        <f>E85/D85</f>
        <v>1.038687706235722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</row>
    <row r="86" spans="1:20" s="60" customFormat="1" ht="10.5" customHeight="1">
      <c r="A86" s="294"/>
      <c r="B86" s="108" t="s">
        <v>10</v>
      </c>
      <c r="C86" s="109" t="s">
        <v>15</v>
      </c>
      <c r="D86" s="110">
        <v>67943.9</v>
      </c>
      <c r="E86" s="110">
        <v>69817.1</v>
      </c>
      <c r="F86" s="79">
        <f>E86/D86</f>
        <v>1.0275698039117567</v>
      </c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</row>
    <row r="87" spans="1:20" s="60" customFormat="1" ht="12" customHeight="1">
      <c r="A87" s="295"/>
      <c r="B87" s="108" t="s">
        <v>11</v>
      </c>
      <c r="C87" s="109" t="s">
        <v>14</v>
      </c>
      <c r="D87" s="110"/>
      <c r="E87" s="110"/>
      <c r="F87" s="111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</row>
    <row r="88" spans="1:20" s="41" customFormat="1" ht="13.5" thickBot="1">
      <c r="A88" s="112" t="s">
        <v>260</v>
      </c>
      <c r="B88" s="113" t="s">
        <v>261</v>
      </c>
      <c r="C88" s="40" t="s">
        <v>262</v>
      </c>
      <c r="D88" s="113">
        <v>8604</v>
      </c>
      <c r="E88" s="113">
        <v>8786</v>
      </c>
      <c r="F88" s="114" t="s">
        <v>380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6" ht="15.75" customHeight="1" thickBot="1">
      <c r="A89" s="296" t="s">
        <v>209</v>
      </c>
      <c r="B89" s="297"/>
      <c r="C89" s="297"/>
      <c r="D89" s="297"/>
      <c r="E89" s="297"/>
      <c r="F89" s="298"/>
    </row>
    <row r="90" spans="1:20" s="41" customFormat="1" ht="12.75">
      <c r="A90" s="95" t="s">
        <v>182</v>
      </c>
      <c r="B90" s="115" t="s">
        <v>64</v>
      </c>
      <c r="C90" s="105" t="s">
        <v>17</v>
      </c>
      <c r="D90" s="89">
        <v>625642.8</v>
      </c>
      <c r="E90" s="89">
        <v>859007.6</v>
      </c>
      <c r="F90" s="79">
        <f>E90/D90</f>
        <v>1.3730000569014778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41" customFormat="1" ht="12.75">
      <c r="A91" s="80" t="s">
        <v>51</v>
      </c>
      <c r="B91" s="86" t="s">
        <v>65</v>
      </c>
      <c r="C91" s="92" t="s">
        <v>17</v>
      </c>
      <c r="D91" s="19">
        <v>31012.2</v>
      </c>
      <c r="E91" s="19">
        <v>65839</v>
      </c>
      <c r="F91" s="79">
        <f>E91/D91</f>
        <v>2.1230032051902152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41" customFormat="1" ht="13.5" thickBot="1">
      <c r="A92" s="116" t="s">
        <v>63</v>
      </c>
      <c r="B92" s="117" t="s">
        <v>66</v>
      </c>
      <c r="C92" s="94" t="s">
        <v>17</v>
      </c>
      <c r="D92" s="50">
        <v>266406.5</v>
      </c>
      <c r="E92" s="50">
        <v>299973.7</v>
      </c>
      <c r="F92" s="79">
        <f>E92/D92</f>
        <v>1.125999928680419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21" customFormat="1" ht="15.75" customHeight="1" thickBot="1">
      <c r="A93" s="296" t="s">
        <v>291</v>
      </c>
      <c r="B93" s="297"/>
      <c r="C93" s="297"/>
      <c r="D93" s="297"/>
      <c r="E93" s="297"/>
      <c r="F93" s="29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41" customFormat="1" ht="12.75">
      <c r="A94" s="273" t="s">
        <v>52</v>
      </c>
      <c r="B94" s="78" t="s">
        <v>189</v>
      </c>
      <c r="C94" s="118" t="s">
        <v>62</v>
      </c>
      <c r="D94" s="49">
        <v>849020</v>
      </c>
      <c r="E94" s="49">
        <v>938402</v>
      </c>
      <c r="F94" s="79">
        <f>E94/D94</f>
        <v>1.1052766719276341</v>
      </c>
      <c r="G94" s="1">
        <f>SUM(E96:E107)</f>
        <v>938402</v>
      </c>
      <c r="H94" s="1">
        <f>SUM(D96:D107)</f>
        <v>849020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41" customFormat="1" ht="12.75">
      <c r="A95" s="287"/>
      <c r="B95" s="275" t="s">
        <v>87</v>
      </c>
      <c r="C95" s="276"/>
      <c r="D95" s="276"/>
      <c r="E95" s="276"/>
      <c r="F95" s="2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41" customFormat="1" ht="12.75">
      <c r="A96" s="287"/>
      <c r="B96" s="119" t="s">
        <v>24</v>
      </c>
      <c r="C96" s="92" t="s">
        <v>17</v>
      </c>
      <c r="D96" s="19">
        <v>428701</v>
      </c>
      <c r="E96" s="19">
        <v>477704</v>
      </c>
      <c r="F96" s="79">
        <f>E96/D96</f>
        <v>1.1143057748873924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41" customFormat="1" ht="12.75">
      <c r="A97" s="287"/>
      <c r="B97" s="119" t="s">
        <v>312</v>
      </c>
      <c r="C97" s="92" t="s">
        <v>17</v>
      </c>
      <c r="D97" s="19"/>
      <c r="E97" s="19"/>
      <c r="F97" s="7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41" customFormat="1" ht="12.75">
      <c r="A98" s="287"/>
      <c r="B98" s="119" t="s">
        <v>25</v>
      </c>
      <c r="C98" s="92" t="s">
        <v>17</v>
      </c>
      <c r="D98" s="19">
        <v>432</v>
      </c>
      <c r="E98" s="19">
        <v>0</v>
      </c>
      <c r="F98" s="7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41" customFormat="1" ht="12.75">
      <c r="A99" s="287"/>
      <c r="B99" s="119" t="s">
        <v>19</v>
      </c>
      <c r="C99" s="92" t="s">
        <v>17</v>
      </c>
      <c r="D99" s="19">
        <v>131469</v>
      </c>
      <c r="E99" s="19">
        <v>136677</v>
      </c>
      <c r="F99" s="79">
        <f>E99/D99</f>
        <v>1.0396139013759897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s="41" customFormat="1" ht="25.5" customHeight="1">
      <c r="A100" s="287"/>
      <c r="B100" s="119" t="s">
        <v>26</v>
      </c>
      <c r="C100" s="92" t="s">
        <v>17</v>
      </c>
      <c r="D100" s="19">
        <v>123</v>
      </c>
      <c r="E100" s="19">
        <v>745</v>
      </c>
      <c r="F100" s="79">
        <f>E100/D100</f>
        <v>6.056910569105691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s="41" customFormat="1" ht="12.75">
      <c r="A101" s="287"/>
      <c r="B101" s="119" t="s">
        <v>18</v>
      </c>
      <c r="C101" s="92" t="s">
        <v>17</v>
      </c>
      <c r="D101" s="19">
        <v>40231</v>
      </c>
      <c r="E101" s="19">
        <v>45826</v>
      </c>
      <c r="F101" s="79">
        <f>E101/D101</f>
        <v>1.1390718600084513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s="41" customFormat="1" ht="12.75">
      <c r="A102" s="287"/>
      <c r="B102" s="119" t="s">
        <v>28</v>
      </c>
      <c r="C102" s="92" t="s">
        <v>17</v>
      </c>
      <c r="D102" s="19"/>
      <c r="E102" s="19"/>
      <c r="F102" s="7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s="41" customFormat="1" ht="12.75">
      <c r="A103" s="287"/>
      <c r="B103" s="90" t="s">
        <v>23</v>
      </c>
      <c r="C103" s="92" t="s">
        <v>17</v>
      </c>
      <c r="D103" s="19"/>
      <c r="E103" s="19"/>
      <c r="F103" s="7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s="41" customFormat="1" ht="25.5">
      <c r="A104" s="287"/>
      <c r="B104" s="90" t="s">
        <v>29</v>
      </c>
      <c r="C104" s="92" t="s">
        <v>17</v>
      </c>
      <c r="D104" s="19"/>
      <c r="E104" s="19"/>
      <c r="F104" s="7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s="41" customFormat="1" ht="25.5">
      <c r="A105" s="287"/>
      <c r="B105" s="90" t="s">
        <v>30</v>
      </c>
      <c r="C105" s="92" t="s">
        <v>17</v>
      </c>
      <c r="D105" s="19">
        <v>9437</v>
      </c>
      <c r="E105" s="19">
        <v>27941</v>
      </c>
      <c r="F105" s="79">
        <f>E105/D105</f>
        <v>2.9607926247748226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s="41" customFormat="1" ht="25.5">
      <c r="A106" s="287"/>
      <c r="B106" s="120" t="s">
        <v>31</v>
      </c>
      <c r="C106" s="92" t="s">
        <v>17</v>
      </c>
      <c r="D106" s="19"/>
      <c r="E106" s="19"/>
      <c r="F106" s="7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s="41" customFormat="1" ht="25.5">
      <c r="A107" s="299"/>
      <c r="B107" s="120" t="s">
        <v>310</v>
      </c>
      <c r="C107" s="92" t="s">
        <v>17</v>
      </c>
      <c r="D107" s="19">
        <v>238627</v>
      </c>
      <c r="E107" s="19">
        <v>249509</v>
      </c>
      <c r="F107" s="79">
        <f>E107/D107</f>
        <v>1.0456025512620115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s="41" customFormat="1" ht="24" customHeight="1">
      <c r="A108" s="278" t="s">
        <v>53</v>
      </c>
      <c r="B108" s="2" t="s">
        <v>197</v>
      </c>
      <c r="C108" s="92" t="s">
        <v>17</v>
      </c>
      <c r="D108" s="65">
        <f>D94</f>
        <v>849020</v>
      </c>
      <c r="E108" s="65">
        <f>E94</f>
        <v>938402</v>
      </c>
      <c r="F108" s="79">
        <f>E108/D108</f>
        <v>1.1052766719276341</v>
      </c>
      <c r="G108" s="1">
        <f>SUM(E110:E114)</f>
        <v>938402</v>
      </c>
      <c r="H108" s="1">
        <f>SUM(D110:D114)</f>
        <v>849020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s="41" customFormat="1" ht="12.75">
      <c r="A109" s="287"/>
      <c r="B109" s="275" t="s">
        <v>84</v>
      </c>
      <c r="C109" s="276"/>
      <c r="D109" s="276"/>
      <c r="E109" s="276"/>
      <c r="F109" s="2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s="41" customFormat="1" ht="12.75">
      <c r="A110" s="287"/>
      <c r="B110" s="2" t="s">
        <v>147</v>
      </c>
      <c r="C110" s="92" t="s">
        <v>17</v>
      </c>
      <c r="D110" s="19">
        <v>38987</v>
      </c>
      <c r="E110" s="19">
        <v>15990</v>
      </c>
      <c r="F110" s="79">
        <f aca="true" t="shared" si="4" ref="F110:F119">E110/D110</f>
        <v>0.4101367122374125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s="41" customFormat="1" ht="12" customHeight="1">
      <c r="A111" s="287"/>
      <c r="B111" s="2" t="s">
        <v>148</v>
      </c>
      <c r="C111" s="92" t="s">
        <v>17</v>
      </c>
      <c r="D111" s="19">
        <v>196799</v>
      </c>
      <c r="E111" s="19">
        <v>146583</v>
      </c>
      <c r="F111" s="79">
        <f t="shared" si="4"/>
        <v>0.7448361018094604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s="41" customFormat="1" ht="12" customHeight="1">
      <c r="A112" s="287"/>
      <c r="B112" s="2" t="s">
        <v>149</v>
      </c>
      <c r="C112" s="92" t="s">
        <v>17</v>
      </c>
      <c r="D112" s="19">
        <v>33750</v>
      </c>
      <c r="E112" s="19">
        <v>98593</v>
      </c>
      <c r="F112" s="79">
        <f t="shared" si="4"/>
        <v>2.921274074074074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s="41" customFormat="1" ht="11.25" customHeight="1">
      <c r="A113" s="287"/>
      <c r="B113" s="2" t="s">
        <v>195</v>
      </c>
      <c r="C113" s="92" t="s">
        <v>17</v>
      </c>
      <c r="D113" s="19">
        <v>456540</v>
      </c>
      <c r="E113" s="19">
        <v>510933</v>
      </c>
      <c r="F113" s="79">
        <f t="shared" si="4"/>
        <v>1.1191418057563411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s="41" customFormat="1" ht="12" customHeight="1">
      <c r="A114" s="288"/>
      <c r="B114" s="2" t="s">
        <v>150</v>
      </c>
      <c r="C114" s="92" t="s">
        <v>17</v>
      </c>
      <c r="D114" s="19">
        <v>122944</v>
      </c>
      <c r="E114" s="19">
        <v>166303</v>
      </c>
      <c r="F114" s="79">
        <f t="shared" si="4"/>
        <v>1.3526727615825092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s="41" customFormat="1" ht="12" customHeight="1">
      <c r="A115" s="62" t="s">
        <v>67</v>
      </c>
      <c r="B115" s="121" t="s">
        <v>146</v>
      </c>
      <c r="C115" s="92" t="s">
        <v>17</v>
      </c>
      <c r="D115" s="122">
        <v>935038</v>
      </c>
      <c r="E115" s="122">
        <v>395465</v>
      </c>
      <c r="F115" s="79">
        <f t="shared" si="4"/>
        <v>0.4229400302447601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s="41" customFormat="1" ht="12.75" customHeight="1">
      <c r="A116" s="112" t="s">
        <v>144</v>
      </c>
      <c r="B116" s="65" t="s">
        <v>38</v>
      </c>
      <c r="C116" s="3" t="s">
        <v>410</v>
      </c>
      <c r="D116" s="122">
        <v>52.9</v>
      </c>
      <c r="E116" s="122">
        <v>43.978</v>
      </c>
      <c r="F116" s="79">
        <f t="shared" si="4"/>
        <v>0.8313421550094519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s="41" customFormat="1" ht="27.75" customHeight="1" thickBot="1">
      <c r="A117" s="47" t="s">
        <v>191</v>
      </c>
      <c r="B117" s="2" t="s">
        <v>39</v>
      </c>
      <c r="C117" s="40" t="s">
        <v>194</v>
      </c>
      <c r="D117" s="123">
        <v>24</v>
      </c>
      <c r="E117" s="123">
        <v>24.14</v>
      </c>
      <c r="F117" s="97">
        <f t="shared" si="4"/>
        <v>1.0058333333333334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6" ht="15.75" customHeight="1" thickBot="1">
      <c r="A118" s="284" t="s">
        <v>210</v>
      </c>
      <c r="B118" s="285"/>
      <c r="C118" s="285"/>
      <c r="D118" s="285"/>
      <c r="E118" s="285"/>
      <c r="F118" s="286"/>
    </row>
    <row r="119" spans="1:20" s="41" customFormat="1" ht="32.25" customHeight="1">
      <c r="A119" s="273" t="s">
        <v>226</v>
      </c>
      <c r="B119" s="124" t="s">
        <v>214</v>
      </c>
      <c r="C119" s="118" t="s">
        <v>17</v>
      </c>
      <c r="D119" s="125">
        <v>2382487</v>
      </c>
      <c r="E119" s="125">
        <v>316223</v>
      </c>
      <c r="F119" s="126">
        <f t="shared" si="4"/>
        <v>0.13272811142306337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s="41" customFormat="1" ht="12.75">
      <c r="A120" s="287"/>
      <c r="B120" s="275" t="s">
        <v>192</v>
      </c>
      <c r="C120" s="276"/>
      <c r="D120" s="276"/>
      <c r="E120" s="276"/>
      <c r="F120" s="2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s="41" customFormat="1" ht="12.75">
      <c r="A121" s="287"/>
      <c r="B121" s="2" t="s">
        <v>19</v>
      </c>
      <c r="C121" s="92" t="s">
        <v>17</v>
      </c>
      <c r="D121" s="19">
        <v>-106394</v>
      </c>
      <c r="E121" s="19">
        <v>117420</v>
      </c>
      <c r="F121" s="91" t="s">
        <v>263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s="41" customFormat="1" ht="12.75">
      <c r="A122" s="287"/>
      <c r="B122" s="2" t="s">
        <v>20</v>
      </c>
      <c r="C122" s="92" t="s">
        <v>17</v>
      </c>
      <c r="D122" s="19">
        <v>139798</v>
      </c>
      <c r="E122" s="19">
        <v>269530</v>
      </c>
      <c r="F122" s="79">
        <f>E122/D122</f>
        <v>1.9279961086710826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s="41" customFormat="1" ht="12.75">
      <c r="A123" s="287"/>
      <c r="B123" s="2" t="s">
        <v>18</v>
      </c>
      <c r="C123" s="92" t="s">
        <v>17</v>
      </c>
      <c r="D123" s="19">
        <v>40417</v>
      </c>
      <c r="E123" s="19">
        <v>56484</v>
      </c>
      <c r="F123" s="79">
        <f>E123/D123</f>
        <v>1.397530742014499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s="41" customFormat="1" ht="25.5">
      <c r="A124" s="287"/>
      <c r="B124" s="2" t="s">
        <v>26</v>
      </c>
      <c r="C124" s="92" t="s">
        <v>17</v>
      </c>
      <c r="D124" s="19">
        <v>-55499</v>
      </c>
      <c r="E124" s="19">
        <v>59166</v>
      </c>
      <c r="F124" s="91" t="s">
        <v>263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s="41" customFormat="1" ht="25.5">
      <c r="A125" s="288"/>
      <c r="B125" s="2" t="s">
        <v>30</v>
      </c>
      <c r="C125" s="92" t="s">
        <v>17</v>
      </c>
      <c r="D125" s="19">
        <v>2362420</v>
      </c>
      <c r="E125" s="19">
        <v>-181767</v>
      </c>
      <c r="F125" s="91" t="s">
        <v>263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s="41" customFormat="1" ht="12.75">
      <c r="A126" s="278" t="s">
        <v>227</v>
      </c>
      <c r="B126" s="290" t="s">
        <v>78</v>
      </c>
      <c r="C126" s="291"/>
      <c r="D126" s="291"/>
      <c r="E126" s="291"/>
      <c r="F126" s="292"/>
      <c r="G126" s="1" t="s">
        <v>285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s="41" customFormat="1" ht="12.75">
      <c r="A127" s="287"/>
      <c r="B127" s="2" t="s">
        <v>216</v>
      </c>
      <c r="C127" s="92" t="s">
        <v>79</v>
      </c>
      <c r="D127" s="19">
        <v>2943.7</v>
      </c>
      <c r="E127" s="19">
        <v>1116.8</v>
      </c>
      <c r="F127" s="79">
        <f>E127/D127</f>
        <v>0.3793864863946734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s="41" customFormat="1" ht="12.75">
      <c r="A128" s="287"/>
      <c r="B128" s="127" t="s">
        <v>264</v>
      </c>
      <c r="C128" s="92" t="s">
        <v>79</v>
      </c>
      <c r="D128" s="19">
        <v>100.1</v>
      </c>
      <c r="E128" s="19">
        <v>91.2</v>
      </c>
      <c r="F128" s="79">
        <f>E128/D128</f>
        <v>0.9110889110889112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s="41" customFormat="1" ht="12.75">
      <c r="A129" s="287"/>
      <c r="B129" s="2" t="s">
        <v>215</v>
      </c>
      <c r="C129" s="92" t="s">
        <v>79</v>
      </c>
      <c r="D129" s="19">
        <v>2387.8</v>
      </c>
      <c r="E129" s="19">
        <v>2350.8</v>
      </c>
      <c r="F129" s="79">
        <f>E129/D129</f>
        <v>0.9845045648714298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s="41" customFormat="1" ht="12.75">
      <c r="A130" s="287"/>
      <c r="B130" s="127" t="s">
        <v>265</v>
      </c>
      <c r="C130" s="92" t="s">
        <v>79</v>
      </c>
      <c r="D130" s="122">
        <v>211.8</v>
      </c>
      <c r="E130" s="122">
        <v>54.9</v>
      </c>
      <c r="F130" s="79">
        <f>E130/D130</f>
        <v>0.2592067988668555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s="41" customFormat="1" ht="12.75" customHeight="1" thickBot="1">
      <c r="A131" s="289"/>
      <c r="B131" s="121" t="s">
        <v>240</v>
      </c>
      <c r="C131" s="128" t="s">
        <v>79</v>
      </c>
      <c r="D131" s="122">
        <v>74.3</v>
      </c>
      <c r="E131" s="122">
        <v>99.4</v>
      </c>
      <c r="F131" s="79">
        <f>E131/D131</f>
        <v>1.337819650067295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6" ht="34.5" customHeight="1" thickBot="1">
      <c r="A132" s="284" t="s">
        <v>199</v>
      </c>
      <c r="B132" s="285"/>
      <c r="C132" s="285"/>
      <c r="D132" s="285"/>
      <c r="E132" s="285"/>
      <c r="F132" s="286"/>
    </row>
    <row r="133" spans="1:20" s="21" customFormat="1" ht="15" customHeight="1">
      <c r="A133" s="273" t="s">
        <v>68</v>
      </c>
      <c r="B133" s="129" t="s">
        <v>223</v>
      </c>
      <c r="C133" s="105" t="s">
        <v>17</v>
      </c>
      <c r="D133" s="89">
        <v>2755274.1</v>
      </c>
      <c r="E133" s="89">
        <v>2815775.8</v>
      </c>
      <c r="F133" s="79">
        <f>E133/D133</f>
        <v>1.021958504963263</v>
      </c>
      <c r="G133" s="1">
        <f>D135+D142+D149</f>
        <v>2755274.1</v>
      </c>
      <c r="H133" s="1">
        <f>E135+E142+E149</f>
        <v>2815775.8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s="21" customFormat="1" ht="12.75">
      <c r="A134" s="274"/>
      <c r="B134" s="275" t="s">
        <v>84</v>
      </c>
      <c r="C134" s="276"/>
      <c r="D134" s="276"/>
      <c r="E134" s="276"/>
      <c r="F134" s="2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s="21" customFormat="1" ht="12.75">
      <c r="A135" s="274"/>
      <c r="B135" s="130" t="s">
        <v>203</v>
      </c>
      <c r="C135" s="92" t="s">
        <v>17</v>
      </c>
      <c r="D135" s="19">
        <v>501674.3</v>
      </c>
      <c r="E135" s="19">
        <v>545062.2</v>
      </c>
      <c r="F135" s="79">
        <f>E135/D135</f>
        <v>1.0864861923363425</v>
      </c>
      <c r="G135" s="1">
        <f>SUM(D137:D141)</f>
        <v>501674.30000000005</v>
      </c>
      <c r="H135" s="1">
        <f>SUM(E137:E141)</f>
        <v>545062.2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s="21" customFormat="1" ht="12.75">
      <c r="A136" s="274"/>
      <c r="B136" s="2" t="s">
        <v>84</v>
      </c>
      <c r="C136" s="92"/>
      <c r="D136" s="19"/>
      <c r="E136" s="19"/>
      <c r="F136" s="7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s="21" customFormat="1" ht="12.75">
      <c r="A137" s="274"/>
      <c r="B137" s="2" t="s">
        <v>222</v>
      </c>
      <c r="C137" s="92" t="s">
        <v>17</v>
      </c>
      <c r="D137" s="19">
        <v>304054.7</v>
      </c>
      <c r="E137" s="19">
        <v>313295.9</v>
      </c>
      <c r="F137" s="79">
        <f aca="true" t="shared" si="5" ref="F137:F166">E137/D137</f>
        <v>1.0303932154313025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s="21" customFormat="1" ht="12.75" customHeight="1">
      <c r="A138" s="274"/>
      <c r="B138" s="2" t="s">
        <v>201</v>
      </c>
      <c r="C138" s="92" t="s">
        <v>17</v>
      </c>
      <c r="D138" s="19">
        <v>33292.5</v>
      </c>
      <c r="E138" s="19">
        <v>44807</v>
      </c>
      <c r="F138" s="79">
        <f t="shared" si="5"/>
        <v>1.345858676879177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s="21" customFormat="1" ht="12.75">
      <c r="A139" s="274"/>
      <c r="B139" s="2" t="s">
        <v>21</v>
      </c>
      <c r="C139" s="92" t="s">
        <v>17</v>
      </c>
      <c r="D139" s="19">
        <v>160339.1</v>
      </c>
      <c r="E139" s="19">
        <v>182125</v>
      </c>
      <c r="F139" s="79">
        <f t="shared" si="5"/>
        <v>1.1358739072378476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s="21" customFormat="1" ht="11.25" customHeight="1">
      <c r="A140" s="274"/>
      <c r="B140" s="2" t="s">
        <v>204</v>
      </c>
      <c r="C140" s="92" t="s">
        <v>17</v>
      </c>
      <c r="D140" s="19">
        <v>3949.2</v>
      </c>
      <c r="E140" s="19">
        <v>4780.2</v>
      </c>
      <c r="F140" s="79">
        <f t="shared" si="5"/>
        <v>1.2104223640230933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s="21" customFormat="1" ht="27" customHeight="1" thickBot="1">
      <c r="A141" s="274"/>
      <c r="B141" s="131" t="s">
        <v>224</v>
      </c>
      <c r="C141" s="94" t="s">
        <v>17</v>
      </c>
      <c r="D141" s="50">
        <v>38.8</v>
      </c>
      <c r="E141" s="50">
        <v>54.1</v>
      </c>
      <c r="F141" s="132">
        <f t="shared" si="5"/>
        <v>1.3943298969072166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s="21" customFormat="1" ht="15" customHeight="1">
      <c r="A142" s="274"/>
      <c r="B142" s="133" t="s">
        <v>205</v>
      </c>
      <c r="C142" s="118" t="s">
        <v>17</v>
      </c>
      <c r="D142" s="49">
        <v>254393</v>
      </c>
      <c r="E142" s="49">
        <v>277752.2</v>
      </c>
      <c r="F142" s="79">
        <f t="shared" si="5"/>
        <v>1.0918232813009792</v>
      </c>
      <c r="G142" s="1">
        <f>SUM(D143:D148)</f>
        <v>254393.00000000003</v>
      </c>
      <c r="H142" s="1">
        <f>SUM(E143:E148)</f>
        <v>277752.2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s="21" customFormat="1" ht="24" customHeight="1">
      <c r="A143" s="274"/>
      <c r="B143" s="2" t="s">
        <v>200</v>
      </c>
      <c r="C143" s="92" t="s">
        <v>17</v>
      </c>
      <c r="D143" s="19">
        <v>93768.4</v>
      </c>
      <c r="E143" s="19">
        <v>84549.7</v>
      </c>
      <c r="F143" s="79">
        <f t="shared" si="5"/>
        <v>0.9016864956637844</v>
      </c>
      <c r="G143" s="1">
        <f>D135+D142</f>
        <v>756067.3</v>
      </c>
      <c r="H143" s="1">
        <f>E135+E142</f>
        <v>822814.3999999999</v>
      </c>
      <c r="I143" s="1">
        <f>H143-G143</f>
        <v>66747.09999999986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s="21" customFormat="1" ht="21" customHeight="1">
      <c r="A144" s="274"/>
      <c r="B144" s="134" t="s">
        <v>266</v>
      </c>
      <c r="C144" s="92" t="s">
        <v>17</v>
      </c>
      <c r="D144" s="19">
        <v>1867.9</v>
      </c>
      <c r="E144" s="19">
        <v>2452.9</v>
      </c>
      <c r="F144" s="79">
        <f t="shared" si="5"/>
        <v>1.3131859307243428</v>
      </c>
      <c r="G144" s="1"/>
      <c r="H144" s="1">
        <f>H135+H142</f>
        <v>822814.3999999999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s="21" customFormat="1" ht="27" customHeight="1">
      <c r="A145" s="274"/>
      <c r="B145" s="135" t="s">
        <v>88</v>
      </c>
      <c r="C145" s="92" t="s">
        <v>17</v>
      </c>
      <c r="D145" s="19">
        <v>32072.1</v>
      </c>
      <c r="E145" s="19">
        <v>32711</v>
      </c>
      <c r="F145" s="79">
        <f t="shared" si="5"/>
        <v>1.0199207410802535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s="21" customFormat="1" ht="27" customHeight="1">
      <c r="A146" s="274"/>
      <c r="B146" s="136" t="s">
        <v>69</v>
      </c>
      <c r="C146" s="92" t="s">
        <v>17</v>
      </c>
      <c r="D146" s="19">
        <v>100289.8</v>
      </c>
      <c r="E146" s="19">
        <v>135751.6</v>
      </c>
      <c r="F146" s="79">
        <f t="shared" si="5"/>
        <v>1.3535932866552731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s="21" customFormat="1" ht="15.75" customHeight="1">
      <c r="A147" s="274"/>
      <c r="B147" s="25" t="s">
        <v>211</v>
      </c>
      <c r="C147" s="92" t="s">
        <v>17</v>
      </c>
      <c r="D147" s="19">
        <v>10532.1</v>
      </c>
      <c r="E147" s="19">
        <v>9848.7</v>
      </c>
      <c r="F147" s="79">
        <f t="shared" si="5"/>
        <v>0.9351126555957502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s="21" customFormat="1" ht="12.75">
      <c r="A148" s="274"/>
      <c r="B148" s="137" t="s">
        <v>70</v>
      </c>
      <c r="C148" s="92" t="s">
        <v>17</v>
      </c>
      <c r="D148" s="19">
        <v>15862.7</v>
      </c>
      <c r="E148" s="19">
        <v>12438.3</v>
      </c>
      <c r="F148" s="79">
        <f t="shared" si="5"/>
        <v>0.7841225012135385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s="21" customFormat="1" ht="28.5" customHeight="1">
      <c r="A149" s="274"/>
      <c r="B149" s="137" t="s">
        <v>213</v>
      </c>
      <c r="C149" s="92" t="s">
        <v>17</v>
      </c>
      <c r="D149" s="19">
        <v>1999206.8</v>
      </c>
      <c r="E149" s="19">
        <v>1992961.4</v>
      </c>
      <c r="F149" s="79">
        <f t="shared" si="5"/>
        <v>0.9968760610458107</v>
      </c>
      <c r="G149" s="1">
        <f>E149-D149</f>
        <v>-6245.40000000014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s="41" customFormat="1" ht="11.25" customHeight="1">
      <c r="A150" s="278" t="s">
        <v>77</v>
      </c>
      <c r="B150" s="138" t="s">
        <v>94</v>
      </c>
      <c r="C150" s="92" t="s">
        <v>17</v>
      </c>
      <c r="D150" s="19">
        <v>2601988</v>
      </c>
      <c r="E150" s="19">
        <v>2684044.3</v>
      </c>
      <c r="F150" s="79">
        <f t="shared" si="5"/>
        <v>1.031536002471956</v>
      </c>
      <c r="G150" s="1">
        <f>SUM(D151:D164)</f>
        <v>2601988</v>
      </c>
      <c r="H150" s="1">
        <f>SUM(E151:E164)</f>
        <v>2684044.3000000003</v>
      </c>
      <c r="I150" s="1">
        <f>E150-D150</f>
        <v>82056.29999999981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s="41" customFormat="1" ht="12" customHeight="1">
      <c r="A151" s="274"/>
      <c r="B151" s="2" t="s">
        <v>22</v>
      </c>
      <c r="C151" s="92" t="s">
        <v>17</v>
      </c>
      <c r="D151" s="19">
        <v>153429.5</v>
      </c>
      <c r="E151" s="19">
        <v>176435.2</v>
      </c>
      <c r="F151" s="79">
        <f t="shared" si="5"/>
        <v>1.1499431334912777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s="41" customFormat="1" ht="12" customHeight="1">
      <c r="A152" s="274"/>
      <c r="B152" s="139" t="s">
        <v>156</v>
      </c>
      <c r="C152" s="92" t="s">
        <v>17</v>
      </c>
      <c r="D152" s="19">
        <v>2204</v>
      </c>
      <c r="E152" s="19">
        <v>2271.1</v>
      </c>
      <c r="F152" s="79">
        <f t="shared" si="5"/>
        <v>1.0304446460980037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s="41" customFormat="1" ht="25.5" customHeight="1">
      <c r="A153" s="274"/>
      <c r="B153" s="140" t="s">
        <v>157</v>
      </c>
      <c r="C153" s="92" t="s">
        <v>17</v>
      </c>
      <c r="D153" s="19">
        <v>5984.5</v>
      </c>
      <c r="E153" s="19">
        <v>4601.2</v>
      </c>
      <c r="F153" s="79">
        <f t="shared" si="5"/>
        <v>0.7688528699139443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s="41" customFormat="1" ht="12" customHeight="1">
      <c r="A154" s="274"/>
      <c r="B154" s="139" t="s">
        <v>158</v>
      </c>
      <c r="C154" s="92" t="s">
        <v>17</v>
      </c>
      <c r="D154" s="19">
        <v>168639.3</v>
      </c>
      <c r="E154" s="19">
        <v>180125.8</v>
      </c>
      <c r="F154" s="79">
        <f t="shared" si="5"/>
        <v>1.0681128301647362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s="41" customFormat="1" ht="12" customHeight="1">
      <c r="A155" s="274"/>
      <c r="B155" s="139" t="s">
        <v>159</v>
      </c>
      <c r="C155" s="92" t="s">
        <v>17</v>
      </c>
      <c r="D155" s="19">
        <v>729055.3</v>
      </c>
      <c r="E155" s="19">
        <v>549745.9</v>
      </c>
      <c r="F155" s="79">
        <f t="shared" si="5"/>
        <v>0.7540524017862568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s="41" customFormat="1" ht="12.75">
      <c r="A156" s="274"/>
      <c r="B156" s="139" t="s">
        <v>202</v>
      </c>
      <c r="C156" s="92" t="s">
        <v>17</v>
      </c>
      <c r="D156" s="19">
        <v>99.9</v>
      </c>
      <c r="E156" s="19">
        <v>89</v>
      </c>
      <c r="F156" s="79">
        <f t="shared" si="5"/>
        <v>0.8908908908908908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s="41" customFormat="1" ht="13.5" customHeight="1">
      <c r="A157" s="274"/>
      <c r="B157" s="139" t="s">
        <v>160</v>
      </c>
      <c r="C157" s="92" t="s">
        <v>17</v>
      </c>
      <c r="D157" s="19">
        <v>853954.6</v>
      </c>
      <c r="E157" s="19">
        <v>984550.5</v>
      </c>
      <c r="F157" s="79">
        <f t="shared" si="5"/>
        <v>1.1529307295727431</v>
      </c>
      <c r="G157" s="1">
        <f>D157+D158+D159+D160+D161</f>
        <v>1539412.0999999999</v>
      </c>
      <c r="H157" s="1">
        <f>E157+E158+E159+E160+E161</f>
        <v>1767756.2000000002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s="41" customFormat="1" ht="12.75" customHeight="1">
      <c r="A158" s="274"/>
      <c r="B158" s="141" t="s">
        <v>241</v>
      </c>
      <c r="C158" s="92" t="s">
        <v>17</v>
      </c>
      <c r="D158" s="19">
        <v>102200.2</v>
      </c>
      <c r="E158" s="19">
        <v>153966.3</v>
      </c>
      <c r="F158" s="79">
        <f t="shared" si="5"/>
        <v>1.506516621298197</v>
      </c>
      <c r="G158" s="1"/>
      <c r="H158" s="142">
        <f>H157/E150</f>
        <v>0.6586166256644871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s="41" customFormat="1" ht="12.75" customHeight="1">
      <c r="A159" s="274"/>
      <c r="B159" s="140" t="s">
        <v>242</v>
      </c>
      <c r="C159" s="92" t="s">
        <v>17</v>
      </c>
      <c r="D159" s="19">
        <v>79517.3</v>
      </c>
      <c r="E159" s="19">
        <v>59884.7</v>
      </c>
      <c r="F159" s="79">
        <f t="shared" si="5"/>
        <v>0.7531027839224923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s="41" customFormat="1" ht="12.75" customHeight="1">
      <c r="A160" s="274"/>
      <c r="B160" s="140" t="s">
        <v>161</v>
      </c>
      <c r="C160" s="92" t="s">
        <v>17</v>
      </c>
      <c r="D160" s="19">
        <v>397823.8</v>
      </c>
      <c r="E160" s="19">
        <v>539546.1</v>
      </c>
      <c r="F160" s="79">
        <f t="shared" si="5"/>
        <v>1.3562438949102593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s="41" customFormat="1" ht="12.75" customHeight="1">
      <c r="A161" s="274"/>
      <c r="B161" s="140" t="s">
        <v>243</v>
      </c>
      <c r="C161" s="92" t="s">
        <v>17</v>
      </c>
      <c r="D161" s="19">
        <v>105916.2</v>
      </c>
      <c r="E161" s="19">
        <v>29808.6</v>
      </c>
      <c r="F161" s="79">
        <f t="shared" si="5"/>
        <v>0.28143570105422966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s="41" customFormat="1" ht="13.5" customHeight="1">
      <c r="A162" s="274"/>
      <c r="B162" s="140" t="s">
        <v>247</v>
      </c>
      <c r="C162" s="92" t="s">
        <v>17</v>
      </c>
      <c r="D162" s="19">
        <v>2158.5</v>
      </c>
      <c r="E162" s="19">
        <v>2160</v>
      </c>
      <c r="F162" s="79">
        <f t="shared" si="5"/>
        <v>1.0006949270326615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s="41" customFormat="1" ht="26.25" customHeight="1">
      <c r="A163" s="274"/>
      <c r="B163" s="140" t="s">
        <v>244</v>
      </c>
      <c r="C163" s="92" t="s">
        <v>17</v>
      </c>
      <c r="D163" s="19">
        <v>1004.9</v>
      </c>
      <c r="E163" s="19">
        <v>859.9</v>
      </c>
      <c r="F163" s="79">
        <f t="shared" si="5"/>
        <v>0.855707035525923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s="41" customFormat="1" ht="26.25" customHeight="1">
      <c r="A164" s="274"/>
      <c r="B164" s="143" t="s">
        <v>245</v>
      </c>
      <c r="C164" s="92" t="s">
        <v>17</v>
      </c>
      <c r="D164" s="19">
        <v>0</v>
      </c>
      <c r="E164" s="19">
        <v>0</v>
      </c>
      <c r="F164" s="7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s="41" customFormat="1" ht="27.75" customHeight="1">
      <c r="A165" s="62" t="s">
        <v>228</v>
      </c>
      <c r="B165" s="2" t="s">
        <v>96</v>
      </c>
      <c r="C165" s="92" t="s">
        <v>193</v>
      </c>
      <c r="D165" s="144">
        <f>(D135+D142+D149)*1000/D10</f>
        <v>43970.41428617025</v>
      </c>
      <c r="E165" s="144">
        <f>(E135+E142+E149)*1000/E10</f>
        <v>44583.74843643618</v>
      </c>
      <c r="F165" s="79">
        <f t="shared" si="5"/>
        <v>1.0139487917096757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s="41" customFormat="1" ht="26.25" thickBot="1">
      <c r="A166" s="67" t="s">
        <v>229</v>
      </c>
      <c r="B166" s="131" t="s">
        <v>95</v>
      </c>
      <c r="C166" s="94" t="s">
        <v>193</v>
      </c>
      <c r="D166" s="144">
        <f>D150*1000/D10</f>
        <v>41524.177332354535</v>
      </c>
      <c r="E166" s="144">
        <f>E150*1000/E10</f>
        <v>42497.970137910284</v>
      </c>
      <c r="F166" s="79">
        <f t="shared" si="5"/>
        <v>1.0234512245182277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6" ht="19.5" customHeight="1" thickBot="1">
      <c r="A167" s="18"/>
      <c r="B167" s="279" t="s">
        <v>225</v>
      </c>
      <c r="C167" s="279"/>
      <c r="D167" s="279"/>
      <c r="E167" s="279"/>
      <c r="F167" s="280"/>
    </row>
    <row r="168" spans="1:20" s="41" customFormat="1" ht="53.25" customHeight="1" thickBot="1">
      <c r="A168" s="75" t="s">
        <v>71</v>
      </c>
      <c r="B168" s="145" t="s">
        <v>190</v>
      </c>
      <c r="C168" s="146" t="s">
        <v>33</v>
      </c>
      <c r="D168" s="147">
        <v>164.1</v>
      </c>
      <c r="E168" s="147">
        <v>268</v>
      </c>
      <c r="F168" s="126">
        <f>E168/D168</f>
        <v>1.6331505179768435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6" ht="21" customHeight="1" thickBot="1">
      <c r="A169" s="281" t="s">
        <v>198</v>
      </c>
      <c r="B169" s="279"/>
      <c r="C169" s="279"/>
      <c r="D169" s="279"/>
      <c r="E169" s="279"/>
      <c r="F169" s="280"/>
    </row>
    <row r="170" spans="1:20" s="41" customFormat="1" ht="25.5">
      <c r="A170" s="47" t="s">
        <v>72</v>
      </c>
      <c r="B170" s="121" t="s">
        <v>217</v>
      </c>
      <c r="C170" s="16" t="s">
        <v>34</v>
      </c>
      <c r="D170" s="148" t="s">
        <v>319</v>
      </c>
      <c r="E170" s="148" t="s">
        <v>402</v>
      </c>
      <c r="F170" s="149">
        <v>1.29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s="41" customFormat="1" ht="15.75" customHeight="1">
      <c r="A171" s="150"/>
      <c r="B171" s="151" t="s">
        <v>218</v>
      </c>
      <c r="C171" s="3" t="s">
        <v>34</v>
      </c>
      <c r="D171" s="81" t="s">
        <v>320</v>
      </c>
      <c r="E171" s="81" t="s">
        <v>403</v>
      </c>
      <c r="F171" s="79">
        <v>0.956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s="41" customFormat="1" ht="15" customHeight="1">
      <c r="A172" s="112" t="s">
        <v>230</v>
      </c>
      <c r="B172" s="66" t="s">
        <v>35</v>
      </c>
      <c r="C172" s="48" t="s">
        <v>36</v>
      </c>
      <c r="D172" s="49">
        <v>11</v>
      </c>
      <c r="E172" s="49">
        <v>11</v>
      </c>
      <c r="F172" s="79">
        <f>E172/D172</f>
        <v>1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s="41" customFormat="1" ht="16.5" customHeight="1">
      <c r="A173" s="112" t="s">
        <v>231</v>
      </c>
      <c r="B173" s="65" t="s">
        <v>37</v>
      </c>
      <c r="C173" s="3" t="s">
        <v>32</v>
      </c>
      <c r="D173" s="19">
        <v>3.3</v>
      </c>
      <c r="E173" s="19">
        <v>4.4</v>
      </c>
      <c r="F173" s="79">
        <f>E173/D173</f>
        <v>1.3333333333333335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s="41" customFormat="1" ht="25.5">
      <c r="A174" s="80" t="s">
        <v>232</v>
      </c>
      <c r="B174" s="86" t="s">
        <v>97</v>
      </c>
      <c r="C174" s="3" t="s">
        <v>32</v>
      </c>
      <c r="D174" s="152">
        <f>D155/D150</f>
        <v>0.28019164577238637</v>
      </c>
      <c r="E174" s="152">
        <f>E155/E150</f>
        <v>0.2048199800577062</v>
      </c>
      <c r="F174" s="79">
        <f>E174/D174</f>
        <v>0.7309995966977962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s="41" customFormat="1" ht="26.25" customHeight="1">
      <c r="A175" s="80" t="s">
        <v>233</v>
      </c>
      <c r="B175" s="2" t="s">
        <v>98</v>
      </c>
      <c r="C175" s="3" t="s">
        <v>32</v>
      </c>
      <c r="D175" s="19">
        <v>94.5</v>
      </c>
      <c r="E175" s="19">
        <v>94.5</v>
      </c>
      <c r="F175" s="79">
        <f>E175/D175</f>
        <v>1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s="41" customFormat="1" ht="39.75" customHeight="1">
      <c r="A176" s="278" t="s">
        <v>234</v>
      </c>
      <c r="B176" s="2" t="s">
        <v>219</v>
      </c>
      <c r="C176" s="3" t="s">
        <v>32</v>
      </c>
      <c r="D176" s="19">
        <v>68.5</v>
      </c>
      <c r="E176" s="19">
        <v>69.3</v>
      </c>
      <c r="F176" s="53">
        <f>E176/D176</f>
        <v>1.0116788321167882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s="41" customFormat="1" ht="16.5" customHeight="1">
      <c r="A177" s="282"/>
      <c r="B177" s="275" t="s">
        <v>84</v>
      </c>
      <c r="C177" s="276"/>
      <c r="D177" s="276"/>
      <c r="E177" s="276"/>
      <c r="F177" s="2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s="41" customFormat="1" ht="13.5" customHeight="1">
      <c r="A178" s="282"/>
      <c r="B178" s="2" t="s">
        <v>40</v>
      </c>
      <c r="C178" s="3" t="s">
        <v>32</v>
      </c>
      <c r="D178" s="19">
        <v>100</v>
      </c>
      <c r="E178" s="19">
        <v>100</v>
      </c>
      <c r="F178" s="79">
        <f>E178/D178</f>
        <v>1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s="41" customFormat="1" ht="12.75" customHeight="1">
      <c r="A179" s="282"/>
      <c r="B179" s="2" t="s">
        <v>41</v>
      </c>
      <c r="C179" s="3" t="s">
        <v>32</v>
      </c>
      <c r="D179" s="19">
        <v>91.8</v>
      </c>
      <c r="E179" s="19">
        <v>92</v>
      </c>
      <c r="F179" s="79">
        <f aca="true" t="shared" si="6" ref="F179:F185">E179/D179</f>
        <v>1.002178649237473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s="41" customFormat="1" ht="12" customHeight="1">
      <c r="A180" s="282"/>
      <c r="B180" s="2" t="s">
        <v>42</v>
      </c>
      <c r="C180" s="3" t="s">
        <v>32</v>
      </c>
      <c r="D180" s="19">
        <v>55</v>
      </c>
      <c r="E180" s="19">
        <v>55</v>
      </c>
      <c r="F180" s="79">
        <f t="shared" si="6"/>
        <v>1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s="41" customFormat="1" ht="11.25" customHeight="1" thickBot="1">
      <c r="A181" s="283"/>
      <c r="B181" s="131" t="s">
        <v>43</v>
      </c>
      <c r="C181" s="52" t="s">
        <v>44</v>
      </c>
      <c r="D181" s="50">
        <v>53</v>
      </c>
      <c r="E181" s="50">
        <v>55.6</v>
      </c>
      <c r="F181" s="153">
        <f t="shared" si="6"/>
        <v>1.049056603773585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s="41" customFormat="1" ht="13.5" customHeight="1">
      <c r="A182" s="75" t="s">
        <v>235</v>
      </c>
      <c r="B182" s="124" t="s">
        <v>99</v>
      </c>
      <c r="C182" s="48" t="s">
        <v>3</v>
      </c>
      <c r="D182" s="49">
        <v>387</v>
      </c>
      <c r="E182" s="49">
        <v>394</v>
      </c>
      <c r="F182" s="79">
        <f t="shared" si="6"/>
        <v>1.0180878552971577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s="41" customFormat="1" ht="27.75" customHeight="1">
      <c r="A183" s="112" t="s">
        <v>236</v>
      </c>
      <c r="B183" s="2" t="s">
        <v>100</v>
      </c>
      <c r="C183" s="3" t="s">
        <v>3</v>
      </c>
      <c r="D183" s="19">
        <v>16223</v>
      </c>
      <c r="E183" s="19">
        <v>15711</v>
      </c>
      <c r="F183" s="79">
        <f t="shared" si="6"/>
        <v>0.9684398693213339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s="41" customFormat="1" ht="27.75" customHeight="1">
      <c r="A184" s="112" t="s">
        <v>237</v>
      </c>
      <c r="B184" s="2" t="s">
        <v>101</v>
      </c>
      <c r="C184" s="3" t="s">
        <v>33</v>
      </c>
      <c r="D184" s="19">
        <v>2.45</v>
      </c>
      <c r="E184" s="19">
        <v>3.6</v>
      </c>
      <c r="F184" s="79">
        <f t="shared" si="6"/>
        <v>1.4693877551020407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s="41" customFormat="1" ht="29.25" customHeight="1" thickBot="1">
      <c r="A185" s="67" t="s">
        <v>238</v>
      </c>
      <c r="B185" s="131" t="s">
        <v>102</v>
      </c>
      <c r="C185" s="52" t="s">
        <v>33</v>
      </c>
      <c r="D185" s="50">
        <v>146.9</v>
      </c>
      <c r="E185" s="50">
        <v>141.2</v>
      </c>
      <c r="F185" s="132">
        <f t="shared" si="6"/>
        <v>0.9611980939414566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6" ht="15" customHeight="1">
      <c r="A186" s="57"/>
      <c r="B186" s="25"/>
      <c r="C186" s="17"/>
      <c r="D186" s="25"/>
      <c r="E186" s="25"/>
      <c r="F186" s="25"/>
    </row>
    <row r="187" spans="1:6" ht="15" customHeight="1">
      <c r="A187" s="17"/>
      <c r="B187" s="58"/>
      <c r="C187" s="17"/>
      <c r="D187" s="25"/>
      <c r="E187" s="25"/>
      <c r="F187" s="25"/>
    </row>
    <row r="188" ht="12.75">
      <c r="A188" s="17"/>
    </row>
    <row r="189" ht="12.75">
      <c r="A189" s="17"/>
    </row>
    <row r="195" ht="10.5" customHeight="1"/>
    <row r="196" ht="11.25" customHeight="1"/>
    <row r="197" ht="11.25" customHeight="1"/>
    <row r="198" ht="11.25" customHeight="1"/>
    <row r="199" ht="11.25" customHeight="1"/>
    <row r="202" ht="25.5" customHeight="1"/>
    <row r="203" ht="12.75" customHeight="1"/>
    <row r="294" ht="37.5" customHeight="1"/>
    <row r="305" ht="12.75" customHeight="1"/>
    <row r="306" ht="65.2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7" ht="13.5" customHeight="1"/>
    <row r="319" ht="12" customHeight="1"/>
    <row r="323" ht="13.5" customHeight="1"/>
    <row r="324" ht="64.5" customHeight="1"/>
    <row r="330" ht="13.5" customHeight="1"/>
    <row r="333" ht="14.25" customHeight="1"/>
    <row r="361" ht="12.75" customHeight="1"/>
    <row r="390" ht="13.5" customHeight="1"/>
    <row r="399" ht="39.75" customHeight="1"/>
    <row r="406" ht="13.5" customHeight="1"/>
    <row r="411" ht="14.25" customHeight="1"/>
    <row r="412" ht="24" customHeight="1"/>
  </sheetData>
  <sheetProtection/>
  <mergeCells count="44">
    <mergeCell ref="A1:F1"/>
    <mergeCell ref="A2:F2"/>
    <mergeCell ref="A3:F3"/>
    <mergeCell ref="A4:F4"/>
    <mergeCell ref="A5:F5"/>
    <mergeCell ref="A7:A8"/>
    <mergeCell ref="B7:B8"/>
    <mergeCell ref="C7:C8"/>
    <mergeCell ref="D7:D8"/>
    <mergeCell ref="E7:E8"/>
    <mergeCell ref="F7:F8"/>
    <mergeCell ref="A9:F9"/>
    <mergeCell ref="A18:F18"/>
    <mergeCell ref="A19:A31"/>
    <mergeCell ref="B20:F20"/>
    <mergeCell ref="A33:A52"/>
    <mergeCell ref="B34:F34"/>
    <mergeCell ref="B41:F41"/>
    <mergeCell ref="A53:A65"/>
    <mergeCell ref="B54:F54"/>
    <mergeCell ref="A66:F66"/>
    <mergeCell ref="A76:F76"/>
    <mergeCell ref="A77:A80"/>
    <mergeCell ref="B78:F78"/>
    <mergeCell ref="A81:A87"/>
    <mergeCell ref="A89:F89"/>
    <mergeCell ref="A93:F93"/>
    <mergeCell ref="A94:A107"/>
    <mergeCell ref="B95:F95"/>
    <mergeCell ref="A108:A114"/>
    <mergeCell ref="B109:F109"/>
    <mergeCell ref="A118:F118"/>
    <mergeCell ref="A119:A125"/>
    <mergeCell ref="B120:F120"/>
    <mergeCell ref="A126:A131"/>
    <mergeCell ref="B126:F126"/>
    <mergeCell ref="A132:F132"/>
    <mergeCell ref="A133:A149"/>
    <mergeCell ref="B134:F134"/>
    <mergeCell ref="A150:A164"/>
    <mergeCell ref="B167:F167"/>
    <mergeCell ref="A169:F169"/>
    <mergeCell ref="A176:A181"/>
    <mergeCell ref="B177:F177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scale="96" r:id="rId1"/>
  <rowBreaks count="3" manualBreakCount="3">
    <brk id="92" max="5" man="1"/>
    <brk id="141" max="5" man="1"/>
    <brk id="18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41"/>
  <sheetViews>
    <sheetView view="pageBreakPreview" zoomScaleSheetLayoutView="100" zoomScalePageLayoutView="0" workbookViewId="0" topLeftCell="A1">
      <selection activeCell="A108" sqref="A1:T16384"/>
    </sheetView>
  </sheetViews>
  <sheetFormatPr defaultColWidth="9.00390625" defaultRowHeight="12.75"/>
  <cols>
    <col min="1" max="1" width="45.125" style="270" customWidth="1"/>
    <col min="2" max="2" width="10.75390625" style="271" customWidth="1"/>
    <col min="3" max="3" width="16.375" style="272" customWidth="1"/>
    <col min="4" max="4" width="16.00390625" style="272" customWidth="1"/>
    <col min="5" max="16384" width="9.125" style="7" customWidth="1"/>
  </cols>
  <sheetData>
    <row r="1" spans="1:4" ht="15.75">
      <c r="A1" s="255"/>
      <c r="B1" s="256"/>
      <c r="C1" s="327" t="s">
        <v>103</v>
      </c>
      <c r="D1" s="327"/>
    </row>
    <row r="2" spans="1:4" ht="15.75">
      <c r="A2" s="255"/>
      <c r="B2" s="256"/>
      <c r="C2" s="257"/>
      <c r="D2" s="257"/>
    </row>
    <row r="3" spans="1:4" ht="15" customHeight="1">
      <c r="A3" s="328" t="s">
        <v>104</v>
      </c>
      <c r="B3" s="328"/>
      <c r="C3" s="329"/>
      <c r="D3" s="329"/>
    </row>
    <row r="4" spans="1:4" ht="15">
      <c r="A4" s="329"/>
      <c r="B4" s="329"/>
      <c r="C4" s="329"/>
      <c r="D4" s="329"/>
    </row>
    <row r="5" spans="1:4" ht="21" customHeight="1">
      <c r="A5" s="330" t="s">
        <v>267</v>
      </c>
      <c r="B5" s="330"/>
      <c r="C5" s="330"/>
      <c r="D5" s="330"/>
    </row>
    <row r="6" spans="1:4" ht="21" customHeight="1">
      <c r="A6" s="330" t="s">
        <v>268</v>
      </c>
      <c r="B6" s="330"/>
      <c r="C6" s="330"/>
      <c r="D6" s="330"/>
    </row>
    <row r="7" spans="1:4" ht="21" customHeight="1">
      <c r="A7" s="330"/>
      <c r="B7" s="330"/>
      <c r="C7" s="330"/>
      <c r="D7" s="330"/>
    </row>
    <row r="8" spans="1:4" ht="15.75">
      <c r="A8" s="331" t="s">
        <v>321</v>
      </c>
      <c r="B8" s="331"/>
      <c r="C8" s="331"/>
      <c r="D8" s="331"/>
    </row>
    <row r="9" spans="1:4" ht="12.75" customHeight="1">
      <c r="A9" s="258"/>
      <c r="B9" s="259"/>
      <c r="C9" s="260"/>
      <c r="D9" s="260"/>
    </row>
    <row r="10" spans="1:4" ht="60.75" customHeight="1">
      <c r="A10" s="261"/>
      <c r="B10" s="262" t="s">
        <v>81</v>
      </c>
      <c r="C10" s="263" t="s">
        <v>105</v>
      </c>
      <c r="D10" s="263" t="s">
        <v>185</v>
      </c>
    </row>
    <row r="11" spans="1:4" ht="25.5">
      <c r="A11" s="264" t="s">
        <v>145</v>
      </c>
      <c r="B11" s="265" t="s">
        <v>33</v>
      </c>
      <c r="C11" s="266">
        <v>1796</v>
      </c>
      <c r="D11" s="266">
        <v>117</v>
      </c>
    </row>
    <row r="12" spans="1:4" ht="15">
      <c r="A12" s="267" t="s">
        <v>107</v>
      </c>
      <c r="B12" s="268" t="s">
        <v>3</v>
      </c>
      <c r="C12" s="266">
        <v>757</v>
      </c>
      <c r="D12" s="266">
        <v>105.6</v>
      </c>
    </row>
    <row r="13" spans="1:4" ht="15">
      <c r="A13" s="267" t="s">
        <v>108</v>
      </c>
      <c r="B13" s="268" t="s">
        <v>45</v>
      </c>
      <c r="C13" s="266"/>
      <c r="D13" s="266"/>
    </row>
    <row r="14" spans="1:4" ht="15">
      <c r="A14" s="264" t="s">
        <v>109</v>
      </c>
      <c r="B14" s="265" t="s">
        <v>16</v>
      </c>
      <c r="C14" s="266">
        <v>27068</v>
      </c>
      <c r="D14" s="266">
        <v>118.3</v>
      </c>
    </row>
    <row r="15" spans="1:4" ht="51">
      <c r="A15" s="264" t="s">
        <v>106</v>
      </c>
      <c r="B15" s="265"/>
      <c r="C15" s="266"/>
      <c r="D15" s="266"/>
    </row>
    <row r="16" spans="1:20" s="61" customFormat="1" ht="15">
      <c r="A16" s="102" t="s">
        <v>253</v>
      </c>
      <c r="B16" s="103" t="s">
        <v>258</v>
      </c>
      <c r="C16" s="266">
        <v>8676</v>
      </c>
      <c r="D16" s="266">
        <v>105.4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4" ht="15">
      <c r="A17" s="267" t="s">
        <v>395</v>
      </c>
      <c r="B17" s="268" t="s">
        <v>259</v>
      </c>
      <c r="C17" s="266">
        <v>229</v>
      </c>
      <c r="D17" s="266">
        <v>81</v>
      </c>
    </row>
    <row r="18" spans="1:4" ht="15">
      <c r="A18" s="267" t="s">
        <v>396</v>
      </c>
      <c r="B18" s="268" t="s">
        <v>397</v>
      </c>
      <c r="C18" s="266">
        <v>7663.6</v>
      </c>
      <c r="D18" s="266">
        <v>94.3</v>
      </c>
    </row>
    <row r="19" spans="1:4" ht="15">
      <c r="A19" s="267" t="s">
        <v>168</v>
      </c>
      <c r="B19" s="268" t="s">
        <v>17</v>
      </c>
      <c r="C19" s="266"/>
      <c r="D19" s="266"/>
    </row>
    <row r="20" spans="1:4" ht="15">
      <c r="A20" s="267" t="s">
        <v>151</v>
      </c>
      <c r="B20" s="268" t="s">
        <v>17</v>
      </c>
      <c r="C20" s="266" t="s">
        <v>398</v>
      </c>
      <c r="D20" s="266" t="s">
        <v>399</v>
      </c>
    </row>
    <row r="21" spans="1:4" ht="15">
      <c r="A21" s="267" t="s">
        <v>152</v>
      </c>
      <c r="B21" s="268" t="s">
        <v>17</v>
      </c>
      <c r="C21" s="266" t="s">
        <v>400</v>
      </c>
      <c r="D21" s="266" t="s">
        <v>401</v>
      </c>
    </row>
    <row r="22" spans="1:4" ht="15">
      <c r="A22" s="267" t="s">
        <v>220</v>
      </c>
      <c r="B22" s="268" t="s">
        <v>17</v>
      </c>
      <c r="C22" s="266"/>
      <c r="D22" s="266"/>
    </row>
    <row r="23" spans="1:4" ht="15">
      <c r="A23" s="267" t="s">
        <v>221</v>
      </c>
      <c r="B23" s="268" t="s">
        <v>17</v>
      </c>
      <c r="C23" s="266">
        <v>0</v>
      </c>
      <c r="D23" s="266"/>
    </row>
    <row r="24" spans="1:4" ht="15">
      <c r="A24" s="267" t="s">
        <v>153</v>
      </c>
      <c r="B24" s="268" t="s">
        <v>17</v>
      </c>
      <c r="C24" s="266">
        <v>132114</v>
      </c>
      <c r="D24" s="266" t="s">
        <v>263</v>
      </c>
    </row>
    <row r="25" spans="1:4" ht="15">
      <c r="A25" s="267" t="s">
        <v>155</v>
      </c>
      <c r="B25" s="268" t="s">
        <v>17</v>
      </c>
      <c r="C25" s="266">
        <v>140027</v>
      </c>
      <c r="D25" s="266">
        <v>115.3</v>
      </c>
    </row>
    <row r="141" ht="15">
      <c r="N141" s="1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1"/>
  <sheetViews>
    <sheetView view="pageBreakPreview" zoomScaleSheetLayoutView="100" zoomScalePageLayoutView="0" workbookViewId="0" topLeftCell="A1">
      <selection activeCell="A108" sqref="A1:T16384"/>
    </sheetView>
  </sheetViews>
  <sheetFormatPr defaultColWidth="9.00390625" defaultRowHeight="12.75"/>
  <cols>
    <col min="1" max="1" width="43.625" style="270" customWidth="1"/>
    <col min="2" max="2" width="10.75390625" style="271" customWidth="1"/>
    <col min="3" max="3" width="14.00390625" style="272" customWidth="1"/>
    <col min="4" max="4" width="21.625" style="272" customWidth="1"/>
    <col min="5" max="16384" width="9.125" style="7" customWidth="1"/>
  </cols>
  <sheetData>
    <row r="1" spans="1:4" ht="15.75">
      <c r="A1" s="255"/>
      <c r="B1" s="256"/>
      <c r="C1" s="327" t="s">
        <v>103</v>
      </c>
      <c r="D1" s="327"/>
    </row>
    <row r="2" spans="1:4" ht="15.75">
      <c r="A2" s="255"/>
      <c r="B2" s="256"/>
      <c r="C2" s="257"/>
      <c r="D2" s="257"/>
    </row>
    <row r="3" spans="1:4" ht="15" customHeight="1">
      <c r="A3" s="328" t="s">
        <v>104</v>
      </c>
      <c r="B3" s="328"/>
      <c r="C3" s="329"/>
      <c r="D3" s="329"/>
    </row>
    <row r="4" spans="1:4" ht="15">
      <c r="A4" s="329"/>
      <c r="B4" s="329"/>
      <c r="C4" s="329"/>
      <c r="D4" s="329"/>
    </row>
    <row r="5" spans="1:4" ht="21" customHeight="1">
      <c r="A5" s="330" t="s">
        <v>294</v>
      </c>
      <c r="B5" s="330"/>
      <c r="C5" s="330"/>
      <c r="D5" s="330"/>
    </row>
    <row r="6" spans="1:4" ht="21" customHeight="1">
      <c r="A6" s="330" t="s">
        <v>269</v>
      </c>
      <c r="B6" s="330"/>
      <c r="C6" s="330"/>
      <c r="D6" s="330"/>
    </row>
    <row r="7" spans="1:4" ht="21" customHeight="1">
      <c r="A7" s="330"/>
      <c r="B7" s="330"/>
      <c r="C7" s="330"/>
      <c r="D7" s="330"/>
    </row>
    <row r="8" spans="1:4" ht="15.75">
      <c r="A8" s="331" t="s">
        <v>321</v>
      </c>
      <c r="B8" s="331"/>
      <c r="C8" s="331"/>
      <c r="D8" s="331"/>
    </row>
    <row r="9" spans="1:4" ht="12.75" customHeight="1">
      <c r="A9" s="258"/>
      <c r="B9" s="259"/>
      <c r="C9" s="260"/>
      <c r="D9" s="260"/>
    </row>
    <row r="10" spans="1:4" ht="60.75" customHeight="1">
      <c r="A10" s="261"/>
      <c r="B10" s="262" t="s">
        <v>81</v>
      </c>
      <c r="C10" s="263" t="s">
        <v>105</v>
      </c>
      <c r="D10" s="263" t="s">
        <v>185</v>
      </c>
    </row>
    <row r="11" spans="1:4" ht="25.5">
      <c r="A11" s="264" t="s">
        <v>145</v>
      </c>
      <c r="B11" s="265" t="s">
        <v>33</v>
      </c>
      <c r="C11" s="266">
        <v>111.2</v>
      </c>
      <c r="D11" s="266">
        <v>55.4</v>
      </c>
    </row>
    <row r="12" spans="1:4" ht="15">
      <c r="A12" s="267" t="s">
        <v>107</v>
      </c>
      <c r="B12" s="268" t="s">
        <v>3</v>
      </c>
      <c r="C12" s="266">
        <v>140</v>
      </c>
      <c r="D12" s="266">
        <v>66.7</v>
      </c>
    </row>
    <row r="13" spans="1:4" ht="15">
      <c r="A13" s="267" t="s">
        <v>108</v>
      </c>
      <c r="B13" s="268" t="s">
        <v>45</v>
      </c>
      <c r="C13" s="266"/>
      <c r="D13" s="266"/>
    </row>
    <row r="14" spans="1:4" ht="15">
      <c r="A14" s="264" t="s">
        <v>109</v>
      </c>
      <c r="B14" s="265" t="s">
        <v>16</v>
      </c>
      <c r="C14" s="266">
        <v>16392</v>
      </c>
      <c r="D14" s="266">
        <v>83.9</v>
      </c>
    </row>
    <row r="15" spans="1:4" ht="51">
      <c r="A15" s="264" t="s">
        <v>106</v>
      </c>
      <c r="B15" s="265"/>
      <c r="C15" s="266"/>
      <c r="D15" s="266"/>
    </row>
    <row r="16" spans="1:20" s="61" customFormat="1" ht="15">
      <c r="A16" s="267" t="s">
        <v>251</v>
      </c>
      <c r="B16" s="268" t="s">
        <v>33</v>
      </c>
      <c r="C16" s="266">
        <v>105.6</v>
      </c>
      <c r="D16" s="266">
        <v>54.8</v>
      </c>
      <c r="E16" s="269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61" customFormat="1" ht="15">
      <c r="A17" s="267" t="s">
        <v>284</v>
      </c>
      <c r="B17" s="268" t="s">
        <v>259</v>
      </c>
      <c r="C17" s="266">
        <v>110.2</v>
      </c>
      <c r="D17" s="266">
        <v>50.5</v>
      </c>
      <c r="E17" s="2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5" ht="15">
      <c r="A18" s="267"/>
      <c r="B18" s="268"/>
      <c r="C18" s="266"/>
      <c r="D18" s="266"/>
      <c r="E18" s="22"/>
    </row>
    <row r="19" spans="1:4" ht="15">
      <c r="A19" s="267" t="s">
        <v>168</v>
      </c>
      <c r="B19" s="268" t="s">
        <v>17</v>
      </c>
      <c r="C19" s="266"/>
      <c r="D19" s="266"/>
    </row>
    <row r="20" spans="1:4" ht="15">
      <c r="A20" s="267" t="s">
        <v>151</v>
      </c>
      <c r="B20" s="268"/>
      <c r="C20" s="266" t="s">
        <v>404</v>
      </c>
      <c r="D20" s="266" t="s">
        <v>405</v>
      </c>
    </row>
    <row r="21" spans="1:4" ht="15">
      <c r="A21" s="267" t="s">
        <v>152</v>
      </c>
      <c r="B21" s="268"/>
      <c r="C21" s="266" t="s">
        <v>406</v>
      </c>
      <c r="D21" s="266" t="s">
        <v>407</v>
      </c>
    </row>
    <row r="22" spans="1:4" ht="15">
      <c r="A22" s="267" t="s">
        <v>220</v>
      </c>
      <c r="B22" s="268"/>
      <c r="C22" s="266"/>
      <c r="D22" s="266"/>
    </row>
    <row r="23" spans="1:4" ht="15">
      <c r="A23" s="267" t="s">
        <v>221</v>
      </c>
      <c r="B23" s="268"/>
      <c r="C23" s="266">
        <v>0</v>
      </c>
      <c r="D23" s="266"/>
    </row>
    <row r="24" spans="1:4" ht="15">
      <c r="A24" s="267" t="s">
        <v>153</v>
      </c>
      <c r="B24" s="268" t="s">
        <v>17</v>
      </c>
      <c r="C24" s="266">
        <v>-25822</v>
      </c>
      <c r="D24" s="266" t="s">
        <v>263</v>
      </c>
    </row>
    <row r="25" spans="1:4" ht="15">
      <c r="A25" s="267" t="s">
        <v>155</v>
      </c>
      <c r="B25" s="268" t="s">
        <v>17</v>
      </c>
      <c r="C25" s="266">
        <v>0</v>
      </c>
      <c r="D25" s="266" t="s">
        <v>263</v>
      </c>
    </row>
    <row r="141" ht="15">
      <c r="N141" s="1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984251968503937" right="0.3937007874015748" top="0.3937007874015748" bottom="0.3937007874015748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1"/>
  <sheetViews>
    <sheetView view="pageBreakPreview" zoomScale="60" zoomScaleNormal="75" zoomScalePageLayoutView="0" workbookViewId="0" topLeftCell="A1">
      <selection activeCell="A108" sqref="A1:T16384"/>
    </sheetView>
  </sheetViews>
  <sheetFormatPr defaultColWidth="9.00390625" defaultRowHeight="12.75"/>
  <cols>
    <col min="1" max="1" width="37.625" style="234" customWidth="1"/>
    <col min="2" max="2" width="8.875" style="235" hidden="1" customWidth="1"/>
    <col min="3" max="3" width="18.875" style="236" customWidth="1"/>
    <col min="4" max="4" width="14.75390625" style="223" customWidth="1"/>
    <col min="5" max="5" width="16.875" style="223" customWidth="1"/>
    <col min="6" max="6" width="28.75390625" style="9" hidden="1" customWidth="1"/>
    <col min="7" max="16384" width="9.125" style="9" customWidth="1"/>
  </cols>
  <sheetData>
    <row r="1" spans="4:5" ht="15.75">
      <c r="D1" s="332" t="s">
        <v>110</v>
      </c>
      <c r="E1" s="333"/>
    </row>
    <row r="3" spans="1:5" ht="28.5" customHeight="1">
      <c r="A3" s="334" t="s">
        <v>111</v>
      </c>
      <c r="B3" s="334"/>
      <c r="C3" s="334"/>
      <c r="D3" s="334"/>
      <c r="E3" s="334"/>
    </row>
    <row r="4" spans="2:5" ht="15.75" hidden="1">
      <c r="B4" s="237" t="s">
        <v>112</v>
      </c>
      <c r="C4" s="237"/>
      <c r="D4" s="335" t="s">
        <v>113</v>
      </c>
      <c r="E4" s="336"/>
    </row>
    <row r="5" spans="1:5" ht="89.25" customHeight="1">
      <c r="A5" s="238"/>
      <c r="B5" s="239" t="s">
        <v>114</v>
      </c>
      <c r="C5" s="240" t="s">
        <v>81</v>
      </c>
      <c r="D5" s="240" t="s">
        <v>115</v>
      </c>
      <c r="E5" s="240" t="s">
        <v>167</v>
      </c>
    </row>
    <row r="6" spans="1:5" ht="46.5" customHeight="1">
      <c r="A6" s="241" t="s">
        <v>239</v>
      </c>
      <c r="B6" s="237"/>
      <c r="C6" s="242" t="s">
        <v>116</v>
      </c>
      <c r="D6" s="243"/>
      <c r="E6" s="242"/>
    </row>
    <row r="7" spans="1:5" ht="23.25" customHeight="1" hidden="1">
      <c r="A7" s="244"/>
      <c r="B7" s="245"/>
      <c r="C7" s="237"/>
      <c r="D7" s="246"/>
      <c r="E7" s="246"/>
    </row>
    <row r="8" spans="1:5" ht="24" customHeight="1" hidden="1">
      <c r="A8" s="244"/>
      <c r="B8" s="245"/>
      <c r="C8" s="237"/>
      <c r="D8" s="246"/>
      <c r="E8" s="246"/>
    </row>
    <row r="9" spans="1:5" ht="24" customHeight="1" hidden="1">
      <c r="A9" s="244"/>
      <c r="B9" s="245"/>
      <c r="C9" s="237"/>
      <c r="D9" s="246"/>
      <c r="E9" s="246"/>
    </row>
    <row r="10" spans="1:5" ht="24" customHeight="1" hidden="1">
      <c r="A10" s="244"/>
      <c r="B10" s="245"/>
      <c r="C10" s="237"/>
      <c r="D10" s="246"/>
      <c r="E10" s="246"/>
    </row>
    <row r="11" spans="1:5" ht="31.5" customHeight="1" hidden="1">
      <c r="A11" s="247" t="s">
        <v>117</v>
      </c>
      <c r="B11" s="237"/>
      <c r="C11" s="242" t="s">
        <v>118</v>
      </c>
      <c r="D11" s="248" t="s">
        <v>119</v>
      </c>
      <c r="E11" s="249"/>
    </row>
    <row r="12" spans="1:5" ht="26.25" customHeight="1">
      <c r="A12" s="247"/>
      <c r="B12" s="245" t="s">
        <v>120</v>
      </c>
      <c r="C12" s="237"/>
      <c r="D12" s="250"/>
      <c r="E12" s="250"/>
    </row>
    <row r="13" spans="1:5" ht="22.5" customHeight="1">
      <c r="A13" s="244"/>
      <c r="B13" s="237"/>
      <c r="C13" s="242"/>
      <c r="D13" s="250"/>
      <c r="E13" s="250"/>
    </row>
    <row r="14" spans="1:5" ht="24.75" customHeight="1">
      <c r="A14" s="247"/>
      <c r="B14" s="237"/>
      <c r="C14" s="242"/>
      <c r="D14" s="251"/>
      <c r="E14" s="252"/>
    </row>
    <row r="15" spans="1:5" ht="32.25" customHeight="1" hidden="1">
      <c r="A15" s="247" t="s">
        <v>121</v>
      </c>
      <c r="B15" s="237"/>
      <c r="C15" s="242" t="s">
        <v>118</v>
      </c>
      <c r="D15" s="248" t="s">
        <v>122</v>
      </c>
      <c r="E15" s="249"/>
    </row>
    <row r="16" spans="1:5" ht="32.25" customHeight="1" hidden="1">
      <c r="A16" s="247" t="s">
        <v>123</v>
      </c>
      <c r="B16" s="237"/>
      <c r="C16" s="242" t="s">
        <v>124</v>
      </c>
      <c r="D16" s="248" t="s">
        <v>125</v>
      </c>
      <c r="E16" s="249"/>
    </row>
    <row r="17" spans="1:5" ht="27" customHeight="1" hidden="1">
      <c r="A17" s="247" t="s">
        <v>126</v>
      </c>
      <c r="B17" s="237"/>
      <c r="C17" s="242" t="s">
        <v>127</v>
      </c>
      <c r="D17" s="243">
        <v>10</v>
      </c>
      <c r="E17" s="242">
        <v>0</v>
      </c>
    </row>
    <row r="18" spans="1:5" ht="25.5" customHeight="1" hidden="1">
      <c r="A18" s="247"/>
      <c r="B18" s="237"/>
      <c r="C18" s="242"/>
      <c r="D18" s="243"/>
      <c r="E18" s="242"/>
    </row>
    <row r="19" spans="1:5" ht="27" customHeight="1" hidden="1">
      <c r="A19" s="247"/>
      <c r="B19" s="237"/>
      <c r="C19" s="242"/>
      <c r="D19" s="243"/>
      <c r="E19" s="242"/>
    </row>
    <row r="20" spans="1:5" s="8" customFormat="1" ht="30" customHeight="1" hidden="1">
      <c r="A20" s="247" t="s">
        <v>128</v>
      </c>
      <c r="B20" s="253" t="s">
        <v>129</v>
      </c>
      <c r="C20" s="237"/>
      <c r="D20" s="245"/>
      <c r="E20" s="245"/>
    </row>
    <row r="21" spans="1:5" ht="33.75" customHeight="1">
      <c r="A21" s="241" t="s">
        <v>181</v>
      </c>
      <c r="B21" s="245"/>
      <c r="D21" s="246"/>
      <c r="E21" s="246"/>
    </row>
    <row r="22" spans="1:5" ht="30" customHeight="1" hidden="1">
      <c r="A22" s="247" t="s">
        <v>130</v>
      </c>
      <c r="B22" s="245" t="s">
        <v>120</v>
      </c>
      <c r="C22" s="237" t="s">
        <v>131</v>
      </c>
      <c r="D22" s="246">
        <v>3</v>
      </c>
      <c r="E22" s="246"/>
    </row>
    <row r="23" spans="1:6" ht="30" customHeight="1">
      <c r="A23" s="247" t="s">
        <v>132</v>
      </c>
      <c r="B23" s="245"/>
      <c r="C23" s="237" t="s">
        <v>184</v>
      </c>
      <c r="D23" s="42" t="s">
        <v>379</v>
      </c>
      <c r="E23" s="42" t="s">
        <v>322</v>
      </c>
      <c r="F23" s="42" t="s">
        <v>292</v>
      </c>
    </row>
    <row r="24" spans="1:5" ht="30" customHeight="1">
      <c r="A24" s="247" t="s">
        <v>133</v>
      </c>
      <c r="B24" s="245"/>
      <c r="C24" s="237" t="s">
        <v>134</v>
      </c>
      <c r="D24" s="42" t="s">
        <v>324</v>
      </c>
      <c r="E24" s="246"/>
    </row>
    <row r="25" spans="1:5" ht="30" customHeight="1">
      <c r="A25" s="244" t="s">
        <v>135</v>
      </c>
      <c r="B25" s="245"/>
      <c r="C25" s="237" t="s">
        <v>136</v>
      </c>
      <c r="D25" s="246"/>
      <c r="E25" s="246"/>
    </row>
    <row r="26" spans="1:5" ht="45" customHeight="1">
      <c r="A26" s="247" t="s">
        <v>313</v>
      </c>
      <c r="B26" s="245"/>
      <c r="C26" s="237" t="s">
        <v>164</v>
      </c>
      <c r="D26" s="42"/>
      <c r="E26" s="42" t="s">
        <v>323</v>
      </c>
    </row>
    <row r="27" spans="1:5" ht="40.5" customHeight="1">
      <c r="A27" s="247" t="s">
        <v>165</v>
      </c>
      <c r="B27" s="253"/>
      <c r="C27" s="242" t="s">
        <v>166</v>
      </c>
      <c r="D27" s="246"/>
      <c r="E27" s="246"/>
    </row>
    <row r="28" spans="1:5" ht="54.75" customHeight="1">
      <c r="A28" s="247" t="s">
        <v>314</v>
      </c>
      <c r="B28" s="245"/>
      <c r="C28" s="237" t="s">
        <v>136</v>
      </c>
      <c r="D28" s="254"/>
      <c r="E28" s="254" t="s">
        <v>315</v>
      </c>
    </row>
    <row r="29" spans="1:5" ht="15.75">
      <c r="A29" s="244"/>
      <c r="B29" s="245"/>
      <c r="C29" s="237"/>
      <c r="D29" s="246"/>
      <c r="E29" s="246"/>
    </row>
    <row r="30" spans="1:5" ht="15.75">
      <c r="A30" s="244"/>
      <c r="B30" s="245"/>
      <c r="C30" s="237"/>
      <c r="D30" s="246"/>
      <c r="E30" s="246"/>
    </row>
    <row r="31" spans="1:5" ht="15.75">
      <c r="A31" s="244"/>
      <c r="B31" s="245"/>
      <c r="C31" s="242"/>
      <c r="D31" s="246"/>
      <c r="E31" s="246"/>
    </row>
    <row r="32" spans="1:5" ht="15.75">
      <c r="A32" s="244"/>
      <c r="B32" s="253"/>
      <c r="C32" s="237"/>
      <c r="D32" s="246"/>
      <c r="E32" s="246"/>
    </row>
    <row r="33" spans="1:5" ht="15.75">
      <c r="A33" s="244"/>
      <c r="B33" s="245"/>
      <c r="C33" s="237"/>
      <c r="D33" s="246"/>
      <c r="E33" s="246"/>
    </row>
    <row r="34" ht="20.25" customHeight="1"/>
    <row r="35" ht="33.75" customHeight="1"/>
    <row r="141" ht="15.75">
      <c r="N141" s="1"/>
    </row>
  </sheetData>
  <sheetProtection/>
  <mergeCells count="3">
    <mergeCell ref="D1:E1"/>
    <mergeCell ref="A3:E3"/>
    <mergeCell ref="D4:E4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1"/>
  <sheetViews>
    <sheetView view="pageBreakPreview" zoomScaleSheetLayoutView="100" zoomScalePageLayoutView="0" workbookViewId="0" topLeftCell="A16">
      <selection activeCell="A108" sqref="A1:T16384"/>
    </sheetView>
  </sheetViews>
  <sheetFormatPr defaultColWidth="9.00390625" defaultRowHeight="12.75"/>
  <cols>
    <col min="1" max="1" width="31.25390625" style="10" customWidth="1"/>
    <col min="2" max="2" width="14.25390625" style="8" customWidth="1"/>
    <col min="3" max="3" width="10.875" style="11" customWidth="1"/>
    <col min="4" max="4" width="10.25390625" style="9" customWidth="1"/>
    <col min="5" max="5" width="10.125" style="9" bestFit="1" customWidth="1"/>
    <col min="6" max="8" width="9.25390625" style="9" bestFit="1" customWidth="1"/>
    <col min="9" max="9" width="12.00390625" style="9" customWidth="1"/>
    <col min="10" max="10" width="11.125" style="9" customWidth="1"/>
    <col min="11" max="11" width="9.75390625" style="9" customWidth="1"/>
    <col min="12" max="12" width="9.625" style="9" customWidth="1"/>
    <col min="13" max="13" width="0.2421875" style="9" hidden="1" customWidth="1"/>
    <col min="14" max="16384" width="9.125" style="9" customWidth="1"/>
  </cols>
  <sheetData>
    <row r="1" spans="1:20" s="46" customFormat="1" ht="15.75" customHeight="1">
      <c r="A1" s="342" t="s">
        <v>137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9"/>
      <c r="O1" s="9"/>
      <c r="P1" s="9"/>
      <c r="Q1" s="9"/>
      <c r="R1" s="9"/>
      <c r="S1" s="9"/>
      <c r="T1" s="9"/>
    </row>
    <row r="2" spans="1:20" s="46" customFormat="1" ht="15.75">
      <c r="A2" s="343" t="s">
        <v>299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9"/>
      <c r="O2" s="9"/>
      <c r="P2" s="9"/>
      <c r="Q2" s="9"/>
      <c r="R2" s="9"/>
      <c r="S2" s="9"/>
      <c r="T2" s="9"/>
    </row>
    <row r="3" spans="1:20" s="46" customFormat="1" ht="15.75" customHeight="1">
      <c r="A3" s="344" t="s">
        <v>300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12"/>
      <c r="N3" s="9"/>
      <c r="O3" s="9"/>
      <c r="P3" s="9"/>
      <c r="Q3" s="9"/>
      <c r="R3" s="9"/>
      <c r="S3" s="9"/>
      <c r="T3" s="9"/>
    </row>
    <row r="4" spans="1:20" s="46" customFormat="1" ht="15.75">
      <c r="A4" s="344" t="s">
        <v>345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12"/>
      <c r="N4" s="9"/>
      <c r="O4" s="9"/>
      <c r="P4" s="9"/>
      <c r="Q4" s="9"/>
      <c r="R4" s="9"/>
      <c r="S4" s="9"/>
      <c r="T4" s="9"/>
    </row>
    <row r="5" spans="1:20" s="46" customFormat="1" ht="15.75">
      <c r="A5" s="28"/>
      <c r="B5" s="181"/>
      <c r="C5" s="181"/>
      <c r="D5" s="181"/>
      <c r="E5" s="181"/>
      <c r="F5" s="181"/>
      <c r="G5" s="181"/>
      <c r="H5" s="181"/>
      <c r="I5" s="181"/>
      <c r="J5" s="345"/>
      <c r="K5" s="345"/>
      <c r="L5" s="182"/>
      <c r="M5" s="12"/>
      <c r="N5" s="9"/>
      <c r="O5" s="9"/>
      <c r="P5" s="9"/>
      <c r="Q5" s="9"/>
      <c r="R5" s="9"/>
      <c r="S5" s="9"/>
      <c r="T5" s="9"/>
    </row>
    <row r="6" spans="1:20" s="46" customFormat="1" ht="54" customHeight="1">
      <c r="A6" s="337" t="s">
        <v>142</v>
      </c>
      <c r="B6" s="337" t="s">
        <v>283</v>
      </c>
      <c r="C6" s="337" t="s">
        <v>282</v>
      </c>
      <c r="D6" s="337" t="s">
        <v>143</v>
      </c>
      <c r="E6" s="337" t="s">
        <v>162</v>
      </c>
      <c r="F6" s="337"/>
      <c r="G6" s="337" t="s">
        <v>325</v>
      </c>
      <c r="H6" s="337"/>
      <c r="I6" s="183" t="s">
        <v>326</v>
      </c>
      <c r="J6" s="337" t="s">
        <v>163</v>
      </c>
      <c r="K6" s="337"/>
      <c r="L6" s="338" t="s">
        <v>281</v>
      </c>
      <c r="M6" s="12"/>
      <c r="N6" s="9"/>
      <c r="O6" s="9"/>
      <c r="P6" s="9"/>
      <c r="Q6" s="9"/>
      <c r="R6" s="9"/>
      <c r="S6" s="9"/>
      <c r="T6" s="9"/>
    </row>
    <row r="7" spans="1:20" s="46" customFormat="1" ht="15.75">
      <c r="A7" s="337"/>
      <c r="B7" s="337"/>
      <c r="C7" s="337"/>
      <c r="D7" s="337"/>
      <c r="E7" s="183" t="s">
        <v>138</v>
      </c>
      <c r="F7" s="183" t="s">
        <v>139</v>
      </c>
      <c r="G7" s="183" t="s">
        <v>140</v>
      </c>
      <c r="H7" s="183" t="s">
        <v>141</v>
      </c>
      <c r="I7" s="183"/>
      <c r="J7" s="183" t="s">
        <v>138</v>
      </c>
      <c r="K7" s="183" t="s">
        <v>141</v>
      </c>
      <c r="L7" s="338"/>
      <c r="M7" s="12"/>
      <c r="N7" s="9"/>
      <c r="O7" s="9"/>
      <c r="P7" s="9"/>
      <c r="Q7" s="9"/>
      <c r="R7" s="9"/>
      <c r="S7" s="9"/>
      <c r="T7" s="9"/>
    </row>
    <row r="8" spans="1:20" s="46" customFormat="1" ht="15.75">
      <c r="A8" s="69" t="s">
        <v>301</v>
      </c>
      <c r="B8" s="184" t="s">
        <v>149</v>
      </c>
      <c r="C8" s="185">
        <v>2013</v>
      </c>
      <c r="D8" s="186"/>
      <c r="E8" s="187">
        <v>5028.45</v>
      </c>
      <c r="F8" s="188">
        <v>5028.45</v>
      </c>
      <c r="G8" s="189"/>
      <c r="H8" s="189"/>
      <c r="I8" s="188">
        <v>4434.87</v>
      </c>
      <c r="J8" s="190">
        <v>4434.87</v>
      </c>
      <c r="K8" s="191">
        <v>4434.87</v>
      </c>
      <c r="L8" s="192"/>
      <c r="M8" s="12"/>
      <c r="N8" s="9"/>
      <c r="O8" s="9"/>
      <c r="P8" s="9"/>
      <c r="Q8" s="9"/>
      <c r="R8" s="9"/>
      <c r="S8" s="9"/>
      <c r="T8" s="9"/>
    </row>
    <row r="9" spans="1:20" s="46" customFormat="1" ht="15.75">
      <c r="A9" s="193" t="s">
        <v>327</v>
      </c>
      <c r="B9" s="194" t="s">
        <v>149</v>
      </c>
      <c r="C9" s="195" t="s">
        <v>305</v>
      </c>
      <c r="D9" s="196"/>
      <c r="E9" s="197">
        <v>900</v>
      </c>
      <c r="F9" s="198"/>
      <c r="G9" s="198"/>
      <c r="H9" s="198"/>
      <c r="I9" s="199">
        <v>816.29</v>
      </c>
      <c r="J9" s="200">
        <v>816.29</v>
      </c>
      <c r="K9" s="201"/>
      <c r="L9" s="199"/>
      <c r="M9" s="12"/>
      <c r="N9" s="9"/>
      <c r="O9" s="9"/>
      <c r="P9" s="9"/>
      <c r="Q9" s="9"/>
      <c r="R9" s="9"/>
      <c r="S9" s="9"/>
      <c r="T9" s="9"/>
    </row>
    <row r="10" spans="1:20" s="46" customFormat="1" ht="15.75">
      <c r="A10" s="193"/>
      <c r="B10" s="202" t="s">
        <v>148</v>
      </c>
      <c r="C10" s="203" t="s">
        <v>305</v>
      </c>
      <c r="D10" s="204"/>
      <c r="E10" s="205">
        <v>2749.17</v>
      </c>
      <c r="F10" s="206"/>
      <c r="G10" s="206"/>
      <c r="H10" s="206"/>
      <c r="I10" s="205">
        <v>2749.712</v>
      </c>
      <c r="J10" s="207">
        <v>2749.71</v>
      </c>
      <c r="K10" s="208"/>
      <c r="L10" s="205"/>
      <c r="M10" s="12"/>
      <c r="N10" s="9"/>
      <c r="O10" s="9"/>
      <c r="P10" s="9"/>
      <c r="Q10" s="9"/>
      <c r="R10" s="9"/>
      <c r="S10" s="9"/>
      <c r="T10" s="9"/>
    </row>
    <row r="11" spans="1:20" s="46" customFormat="1" ht="15.75" customHeight="1">
      <c r="A11" s="69" t="s">
        <v>328</v>
      </c>
      <c r="B11" s="184" t="s">
        <v>149</v>
      </c>
      <c r="C11" s="70" t="s">
        <v>329</v>
      </c>
      <c r="D11" s="186"/>
      <c r="E11" s="205">
        <v>2172.2</v>
      </c>
      <c r="F11" s="206"/>
      <c r="G11" s="206"/>
      <c r="H11" s="206"/>
      <c r="I11" s="187">
        <v>2172.2</v>
      </c>
      <c r="J11" s="209">
        <v>2172.2</v>
      </c>
      <c r="K11" s="208"/>
      <c r="L11" s="187"/>
      <c r="M11" s="12"/>
      <c r="N11" s="9"/>
      <c r="O11" s="9"/>
      <c r="P11" s="9"/>
      <c r="Q11" s="9"/>
      <c r="R11" s="9"/>
      <c r="S11" s="9"/>
      <c r="T11" s="9"/>
    </row>
    <row r="12" spans="1:20" s="46" customFormat="1" ht="15.75">
      <c r="A12" s="193" t="s">
        <v>330</v>
      </c>
      <c r="B12" s="184" t="s">
        <v>149</v>
      </c>
      <c r="C12" s="70" t="s">
        <v>305</v>
      </c>
      <c r="D12" s="186"/>
      <c r="E12" s="187">
        <v>658.611</v>
      </c>
      <c r="F12" s="187"/>
      <c r="G12" s="187"/>
      <c r="H12" s="187"/>
      <c r="I12" s="187">
        <v>1277.92</v>
      </c>
      <c r="J12" s="209">
        <v>1277.92</v>
      </c>
      <c r="K12" s="192">
        <v>670.2</v>
      </c>
      <c r="L12" s="187"/>
      <c r="M12" s="12"/>
      <c r="N12" s="9"/>
      <c r="O12" s="9"/>
      <c r="P12" s="9"/>
      <c r="Q12" s="9"/>
      <c r="R12" s="9"/>
      <c r="S12" s="9"/>
      <c r="T12" s="9"/>
    </row>
    <row r="13" spans="1:20" s="46" customFormat="1" ht="15.75">
      <c r="A13" s="210"/>
      <c r="B13" s="184" t="s">
        <v>148</v>
      </c>
      <c r="C13" s="70" t="s">
        <v>305</v>
      </c>
      <c r="D13" s="186"/>
      <c r="E13" s="187">
        <v>24089.67</v>
      </c>
      <c r="F13" s="187"/>
      <c r="G13" s="187"/>
      <c r="H13" s="187"/>
      <c r="I13" s="187">
        <v>24089.67</v>
      </c>
      <c r="J13" s="209">
        <v>24089.67</v>
      </c>
      <c r="K13" s="192">
        <v>19200.82</v>
      </c>
      <c r="L13" s="187"/>
      <c r="M13" s="12"/>
      <c r="N13" s="9"/>
      <c r="O13" s="9"/>
      <c r="P13" s="9"/>
      <c r="Q13" s="9"/>
      <c r="R13" s="9"/>
      <c r="S13" s="9"/>
      <c r="T13" s="9"/>
    </row>
    <row r="14" spans="1:20" s="46" customFormat="1" ht="15.75">
      <c r="A14" s="211"/>
      <c r="B14" s="212" t="s">
        <v>147</v>
      </c>
      <c r="C14" s="70" t="s">
        <v>305</v>
      </c>
      <c r="D14" s="186"/>
      <c r="E14" s="205">
        <v>11795.057</v>
      </c>
      <c r="F14" s="206"/>
      <c r="G14" s="206"/>
      <c r="H14" s="206"/>
      <c r="I14" s="206">
        <v>11795.057</v>
      </c>
      <c r="J14" s="213">
        <v>11795.057</v>
      </c>
      <c r="K14" s="208">
        <v>11795.057</v>
      </c>
      <c r="L14" s="187"/>
      <c r="M14" s="12"/>
      <c r="N14" s="9"/>
      <c r="O14" s="9"/>
      <c r="P14" s="9"/>
      <c r="Q14" s="9"/>
      <c r="R14" s="9"/>
      <c r="S14" s="9"/>
      <c r="T14" s="9"/>
    </row>
    <row r="15" spans="1:20" s="46" customFormat="1" ht="15.75">
      <c r="A15" s="214" t="s">
        <v>331</v>
      </c>
      <c r="B15" s="194" t="s">
        <v>149</v>
      </c>
      <c r="C15" s="70" t="s">
        <v>305</v>
      </c>
      <c r="D15" s="196"/>
      <c r="E15" s="197">
        <v>5102.5</v>
      </c>
      <c r="F15" s="198"/>
      <c r="G15" s="198"/>
      <c r="H15" s="198"/>
      <c r="I15" s="198">
        <v>368.52</v>
      </c>
      <c r="J15" s="215">
        <v>368.52</v>
      </c>
      <c r="K15" s="201"/>
      <c r="L15" s="199"/>
      <c r="M15" s="12"/>
      <c r="N15" s="9"/>
      <c r="O15" s="9"/>
      <c r="P15" s="9"/>
      <c r="Q15" s="9"/>
      <c r="R15" s="9"/>
      <c r="S15" s="9"/>
      <c r="T15" s="9"/>
    </row>
    <row r="16" spans="1:20" s="46" customFormat="1" ht="15.75">
      <c r="A16" s="211"/>
      <c r="B16" s="202" t="s">
        <v>148</v>
      </c>
      <c r="C16" s="216" t="s">
        <v>329</v>
      </c>
      <c r="D16" s="204"/>
      <c r="E16" s="205">
        <v>33391.8</v>
      </c>
      <c r="F16" s="206"/>
      <c r="G16" s="206"/>
      <c r="H16" s="206"/>
      <c r="I16" s="206">
        <v>2346.34</v>
      </c>
      <c r="J16" s="213">
        <v>2346.34</v>
      </c>
      <c r="K16" s="208"/>
      <c r="L16" s="205"/>
      <c r="M16" s="12"/>
      <c r="N16" s="9"/>
      <c r="O16" s="9"/>
      <c r="P16" s="9"/>
      <c r="Q16" s="9"/>
      <c r="R16" s="9"/>
      <c r="S16" s="9"/>
      <c r="T16" s="9"/>
    </row>
    <row r="17" spans="1:20" s="46" customFormat="1" ht="17.25" customHeight="1">
      <c r="A17" s="193" t="s">
        <v>332</v>
      </c>
      <c r="B17" s="194" t="s">
        <v>149</v>
      </c>
      <c r="C17" s="217" t="s">
        <v>286</v>
      </c>
      <c r="D17" s="196"/>
      <c r="E17" s="199">
        <v>86326.483</v>
      </c>
      <c r="F17" s="199"/>
      <c r="G17" s="199"/>
      <c r="H17" s="199"/>
      <c r="I17" s="199">
        <v>69776.52</v>
      </c>
      <c r="J17" s="200">
        <v>69776.52</v>
      </c>
      <c r="K17" s="218">
        <v>61633.28</v>
      </c>
      <c r="L17" s="199"/>
      <c r="M17" s="12"/>
      <c r="N17" s="9"/>
      <c r="O17" s="9"/>
      <c r="P17" s="9"/>
      <c r="Q17" s="9"/>
      <c r="R17" s="9"/>
      <c r="S17" s="9"/>
      <c r="T17" s="9"/>
    </row>
    <row r="18" spans="1:20" s="46" customFormat="1" ht="24" customHeight="1">
      <c r="A18" s="193"/>
      <c r="B18" s="202" t="s">
        <v>148</v>
      </c>
      <c r="C18" s="203" t="s">
        <v>286</v>
      </c>
      <c r="D18" s="204"/>
      <c r="E18" s="205">
        <v>111815</v>
      </c>
      <c r="F18" s="205"/>
      <c r="G18" s="205"/>
      <c r="H18" s="205"/>
      <c r="I18" s="205">
        <v>117815</v>
      </c>
      <c r="J18" s="207">
        <v>117815</v>
      </c>
      <c r="K18" s="219">
        <v>111815</v>
      </c>
      <c r="L18" s="205"/>
      <c r="M18" s="12"/>
      <c r="N18" s="9"/>
      <c r="O18" s="9"/>
      <c r="P18" s="9"/>
      <c r="Q18" s="9"/>
      <c r="R18" s="9"/>
      <c r="S18" s="9"/>
      <c r="T18" s="9"/>
    </row>
    <row r="19" spans="1:20" s="46" customFormat="1" ht="17.25" customHeight="1">
      <c r="A19" s="69" t="s">
        <v>302</v>
      </c>
      <c r="B19" s="184" t="s">
        <v>149</v>
      </c>
      <c r="C19" s="70" t="s">
        <v>305</v>
      </c>
      <c r="D19" s="186"/>
      <c r="E19" s="187">
        <v>5102.5</v>
      </c>
      <c r="F19" s="187"/>
      <c r="G19" s="187"/>
      <c r="H19" s="187"/>
      <c r="I19" s="187">
        <v>5037.14</v>
      </c>
      <c r="J19" s="209">
        <v>5037.14</v>
      </c>
      <c r="K19" s="192">
        <v>5037.06</v>
      </c>
      <c r="L19" s="187"/>
      <c r="M19" s="12"/>
      <c r="N19" s="9"/>
      <c r="O19" s="9"/>
      <c r="P19" s="9"/>
      <c r="Q19" s="9"/>
      <c r="R19" s="9"/>
      <c r="S19" s="9"/>
      <c r="T19" s="9"/>
    </row>
    <row r="20" spans="1:20" s="46" customFormat="1" ht="15.75">
      <c r="A20" s="69" t="s">
        <v>333</v>
      </c>
      <c r="B20" s="184" t="s">
        <v>149</v>
      </c>
      <c r="C20" s="216">
        <v>2013</v>
      </c>
      <c r="D20" s="186"/>
      <c r="E20" s="205">
        <v>248.23</v>
      </c>
      <c r="F20" s="206"/>
      <c r="G20" s="206"/>
      <c r="H20" s="206"/>
      <c r="I20" s="206">
        <v>248.232</v>
      </c>
      <c r="J20" s="213">
        <v>248.23</v>
      </c>
      <c r="K20" s="208">
        <v>183.07</v>
      </c>
      <c r="L20" s="187"/>
      <c r="M20" s="12"/>
      <c r="N20" s="9"/>
      <c r="O20" s="9"/>
      <c r="P20" s="9"/>
      <c r="Q20" s="9"/>
      <c r="R20" s="9"/>
      <c r="S20" s="9"/>
      <c r="T20" s="9"/>
    </row>
    <row r="21" spans="1:20" s="46" customFormat="1" ht="15.75">
      <c r="A21" s="220" t="s">
        <v>334</v>
      </c>
      <c r="B21" s="184" t="s">
        <v>149</v>
      </c>
      <c r="C21" s="216">
        <v>2013</v>
      </c>
      <c r="D21" s="186"/>
      <c r="E21" s="205">
        <v>7000</v>
      </c>
      <c r="F21" s="206"/>
      <c r="G21" s="206"/>
      <c r="H21" s="206"/>
      <c r="I21" s="206">
        <v>3765.26</v>
      </c>
      <c r="J21" s="213">
        <v>5135.56</v>
      </c>
      <c r="K21" s="208">
        <v>4665.56</v>
      </c>
      <c r="L21" s="187"/>
      <c r="M21" s="12"/>
      <c r="N21" s="9"/>
      <c r="O21" s="9"/>
      <c r="P21" s="9"/>
      <c r="Q21" s="9"/>
      <c r="R21" s="9"/>
      <c r="S21" s="9"/>
      <c r="T21" s="9"/>
    </row>
    <row r="22" spans="1:20" s="46" customFormat="1" ht="15.75">
      <c r="A22" s="339" t="s">
        <v>408</v>
      </c>
      <c r="B22" s="194" t="s">
        <v>149</v>
      </c>
      <c r="C22" s="216">
        <v>2013</v>
      </c>
      <c r="D22" s="186"/>
      <c r="E22" s="205">
        <v>4937.29</v>
      </c>
      <c r="F22" s="206"/>
      <c r="G22" s="206"/>
      <c r="H22" s="206"/>
      <c r="I22" s="206">
        <v>4937.29</v>
      </c>
      <c r="J22" s="213">
        <v>4937.29</v>
      </c>
      <c r="K22" s="208">
        <v>4937.29</v>
      </c>
      <c r="L22" s="187"/>
      <c r="M22" s="12"/>
      <c r="N22" s="9"/>
      <c r="O22" s="9"/>
      <c r="P22" s="9"/>
      <c r="Q22" s="9"/>
      <c r="R22" s="9"/>
      <c r="S22" s="9"/>
      <c r="T22" s="9"/>
    </row>
    <row r="23" spans="1:20" s="46" customFormat="1" ht="15.75">
      <c r="A23" s="340"/>
      <c r="B23" s="221" t="s">
        <v>148</v>
      </c>
      <c r="C23" s="216">
        <v>2013</v>
      </c>
      <c r="D23" s="186"/>
      <c r="E23" s="205">
        <v>7224.61</v>
      </c>
      <c r="F23" s="206"/>
      <c r="G23" s="206"/>
      <c r="H23" s="206"/>
      <c r="I23" s="206">
        <v>7224.61</v>
      </c>
      <c r="J23" s="213">
        <v>7224.61</v>
      </c>
      <c r="K23" s="208">
        <v>7224.61</v>
      </c>
      <c r="L23" s="187"/>
      <c r="M23" s="12"/>
      <c r="N23" s="9"/>
      <c r="O23" s="9"/>
      <c r="P23" s="9"/>
      <c r="Q23" s="9"/>
      <c r="R23" s="9"/>
      <c r="S23" s="9"/>
      <c r="T23" s="9"/>
    </row>
    <row r="24" spans="1:20" s="43" customFormat="1" ht="15.75">
      <c r="A24" s="211" t="s">
        <v>279</v>
      </c>
      <c r="B24" s="184" t="s">
        <v>149</v>
      </c>
      <c r="C24" s="216">
        <v>2013</v>
      </c>
      <c r="D24" s="186"/>
      <c r="E24" s="205">
        <v>761.469</v>
      </c>
      <c r="F24" s="206"/>
      <c r="G24" s="206"/>
      <c r="H24" s="206"/>
      <c r="I24" s="206">
        <v>687.75</v>
      </c>
      <c r="J24" s="213">
        <v>687.75</v>
      </c>
      <c r="K24" s="208">
        <v>569.67</v>
      </c>
      <c r="L24" s="187"/>
      <c r="M24" s="222"/>
      <c r="N24" s="223"/>
      <c r="O24" s="223"/>
      <c r="P24" s="223"/>
      <c r="Q24" s="223"/>
      <c r="R24" s="223"/>
      <c r="S24" s="223"/>
      <c r="T24" s="223"/>
    </row>
    <row r="25" spans="1:20" s="43" customFormat="1" ht="19.5" customHeight="1">
      <c r="A25" s="211" t="s">
        <v>280</v>
      </c>
      <c r="B25" s="184" t="s">
        <v>149</v>
      </c>
      <c r="C25" s="216">
        <v>2014</v>
      </c>
      <c r="D25" s="196"/>
      <c r="E25" s="197">
        <v>3317.61</v>
      </c>
      <c r="F25" s="198"/>
      <c r="G25" s="198"/>
      <c r="H25" s="198"/>
      <c r="I25" s="198">
        <v>3259.7</v>
      </c>
      <c r="J25" s="215">
        <v>3259.7</v>
      </c>
      <c r="K25" s="201">
        <v>3221.15</v>
      </c>
      <c r="L25" s="199"/>
      <c r="M25" s="222"/>
      <c r="N25" s="223"/>
      <c r="O25" s="223"/>
      <c r="P25" s="223"/>
      <c r="Q25" s="223"/>
      <c r="R25" s="223"/>
      <c r="S25" s="223"/>
      <c r="T25" s="223"/>
    </row>
    <row r="26" spans="1:20" s="43" customFormat="1" ht="20.25" customHeight="1">
      <c r="A26" s="193" t="s">
        <v>303</v>
      </c>
      <c r="B26" s="194" t="s">
        <v>149</v>
      </c>
      <c r="C26" s="195">
        <v>2013</v>
      </c>
      <c r="D26" s="196"/>
      <c r="E26" s="199">
        <v>800</v>
      </c>
      <c r="F26" s="224"/>
      <c r="G26" s="224"/>
      <c r="H26" s="224"/>
      <c r="I26" s="224">
        <v>903.13</v>
      </c>
      <c r="J26" s="225">
        <v>607.39</v>
      </c>
      <c r="K26" s="226"/>
      <c r="L26" s="199"/>
      <c r="M26" s="222"/>
      <c r="N26" s="223"/>
      <c r="O26" s="223"/>
      <c r="P26" s="223"/>
      <c r="Q26" s="223"/>
      <c r="R26" s="223"/>
      <c r="S26" s="223"/>
      <c r="T26" s="223"/>
    </row>
    <row r="27" spans="1:20" s="43" customFormat="1" ht="15.75">
      <c r="A27" s="193"/>
      <c r="B27" s="227" t="s">
        <v>148</v>
      </c>
      <c r="C27" s="195"/>
      <c r="D27" s="228"/>
      <c r="E27" s="197">
        <v>16000</v>
      </c>
      <c r="F27" s="198"/>
      <c r="G27" s="198"/>
      <c r="H27" s="198"/>
      <c r="I27" s="198">
        <v>20002.9</v>
      </c>
      <c r="J27" s="215">
        <v>8450.89</v>
      </c>
      <c r="K27" s="201">
        <v>8450.89</v>
      </c>
      <c r="L27" s="197"/>
      <c r="M27" s="222"/>
      <c r="N27" s="223"/>
      <c r="O27" s="223"/>
      <c r="P27" s="223"/>
      <c r="Q27" s="223"/>
      <c r="R27" s="223"/>
      <c r="S27" s="223"/>
      <c r="T27" s="223"/>
    </row>
    <row r="28" spans="1:20" s="43" customFormat="1" ht="15.75">
      <c r="A28" s="211"/>
      <c r="B28" s="229" t="s">
        <v>147</v>
      </c>
      <c r="C28" s="216"/>
      <c r="D28" s="204"/>
      <c r="E28" s="205">
        <v>7073.2</v>
      </c>
      <c r="F28" s="206"/>
      <c r="G28" s="206"/>
      <c r="H28" s="206"/>
      <c r="I28" s="206">
        <v>7073.2</v>
      </c>
      <c r="J28" s="213">
        <v>7073.2</v>
      </c>
      <c r="K28" s="208">
        <v>7073.2</v>
      </c>
      <c r="L28" s="205"/>
      <c r="M28" s="222"/>
      <c r="N28" s="223"/>
      <c r="O28" s="223"/>
      <c r="P28" s="223"/>
      <c r="Q28" s="223"/>
      <c r="R28" s="223"/>
      <c r="S28" s="223"/>
      <c r="T28" s="223"/>
    </row>
    <row r="29" spans="1:20" s="43" customFormat="1" ht="15.75">
      <c r="A29" s="193" t="s">
        <v>335</v>
      </c>
      <c r="B29" s="230" t="s">
        <v>149</v>
      </c>
      <c r="C29" s="195">
        <v>2013</v>
      </c>
      <c r="D29" s="228"/>
      <c r="E29" s="197">
        <v>1230</v>
      </c>
      <c r="F29" s="198"/>
      <c r="G29" s="198"/>
      <c r="H29" s="198"/>
      <c r="I29" s="198">
        <v>1212.89</v>
      </c>
      <c r="J29" s="215">
        <v>1212.89</v>
      </c>
      <c r="K29" s="201"/>
      <c r="L29" s="197"/>
      <c r="M29" s="222"/>
      <c r="N29" s="223"/>
      <c r="O29" s="223"/>
      <c r="P29" s="223"/>
      <c r="Q29" s="223"/>
      <c r="R29" s="223"/>
      <c r="S29" s="223"/>
      <c r="T29" s="223"/>
    </row>
    <row r="30" spans="1:20" s="43" customFormat="1" ht="15.75">
      <c r="A30" s="211"/>
      <c r="B30" s="231" t="s">
        <v>148</v>
      </c>
      <c r="C30" s="216"/>
      <c r="D30" s="204"/>
      <c r="E30" s="205">
        <v>16000</v>
      </c>
      <c r="F30" s="206"/>
      <c r="G30" s="206"/>
      <c r="H30" s="206"/>
      <c r="I30" s="206">
        <v>14553.34</v>
      </c>
      <c r="J30" s="213">
        <v>1050.26</v>
      </c>
      <c r="K30" s="208">
        <v>1050.26</v>
      </c>
      <c r="L30" s="205"/>
      <c r="M30" s="222"/>
      <c r="N30" s="223"/>
      <c r="O30" s="223"/>
      <c r="P30" s="223"/>
      <c r="Q30" s="223"/>
      <c r="R30" s="223"/>
      <c r="S30" s="223"/>
      <c r="T30" s="223"/>
    </row>
    <row r="31" spans="1:20" s="43" customFormat="1" ht="25.5">
      <c r="A31" s="211" t="s">
        <v>336</v>
      </c>
      <c r="B31" s="184" t="s">
        <v>149</v>
      </c>
      <c r="C31" s="216">
        <v>2013</v>
      </c>
      <c r="D31" s="186"/>
      <c r="E31" s="205">
        <v>150</v>
      </c>
      <c r="F31" s="206"/>
      <c r="G31" s="206"/>
      <c r="H31" s="206"/>
      <c r="I31" s="206">
        <v>127.4</v>
      </c>
      <c r="J31" s="213">
        <v>127.4</v>
      </c>
      <c r="K31" s="208"/>
      <c r="L31" s="187"/>
      <c r="M31" s="222"/>
      <c r="N31" s="223"/>
      <c r="O31" s="223"/>
      <c r="P31" s="223"/>
      <c r="Q31" s="223"/>
      <c r="R31" s="223"/>
      <c r="S31" s="223"/>
      <c r="T31" s="223"/>
    </row>
    <row r="32" spans="1:20" s="43" customFormat="1" ht="15.75">
      <c r="A32" s="341" t="s">
        <v>337</v>
      </c>
      <c r="B32" s="194" t="s">
        <v>149</v>
      </c>
      <c r="C32" s="233">
        <v>2013</v>
      </c>
      <c r="D32" s="196"/>
      <c r="E32" s="199">
        <v>885</v>
      </c>
      <c r="F32" s="224"/>
      <c r="G32" s="224"/>
      <c r="H32" s="224"/>
      <c r="I32" s="224">
        <v>633.83</v>
      </c>
      <c r="J32" s="225">
        <v>388.33</v>
      </c>
      <c r="K32" s="226"/>
      <c r="L32" s="199"/>
      <c r="M32" s="222"/>
      <c r="N32" s="223"/>
      <c r="O32" s="223"/>
      <c r="P32" s="223"/>
      <c r="Q32" s="223"/>
      <c r="R32" s="223"/>
      <c r="S32" s="223"/>
      <c r="T32" s="223"/>
    </row>
    <row r="33" spans="1:20" s="43" customFormat="1" ht="15.75">
      <c r="A33" s="340"/>
      <c r="B33" s="231" t="s">
        <v>148</v>
      </c>
      <c r="C33" s="203"/>
      <c r="D33" s="204"/>
      <c r="E33" s="205">
        <v>17700</v>
      </c>
      <c r="F33" s="206"/>
      <c r="G33" s="206"/>
      <c r="H33" s="206"/>
      <c r="I33" s="206">
        <v>19726.27</v>
      </c>
      <c r="J33" s="213">
        <v>4000</v>
      </c>
      <c r="K33" s="208">
        <v>4000</v>
      </c>
      <c r="L33" s="205"/>
      <c r="M33" s="222"/>
      <c r="N33" s="223"/>
      <c r="O33" s="223"/>
      <c r="P33" s="223"/>
      <c r="Q33" s="223"/>
      <c r="R33" s="223"/>
      <c r="S33" s="223"/>
      <c r="T33" s="223"/>
    </row>
    <row r="34" spans="1:20" s="43" customFormat="1" ht="15.75">
      <c r="A34" s="69" t="s">
        <v>306</v>
      </c>
      <c r="B34" s="184" t="s">
        <v>149</v>
      </c>
      <c r="C34" s="185">
        <v>2013</v>
      </c>
      <c r="D34" s="186"/>
      <c r="E34" s="187">
        <v>25</v>
      </c>
      <c r="F34" s="206"/>
      <c r="G34" s="206"/>
      <c r="H34" s="206"/>
      <c r="I34" s="206">
        <v>25</v>
      </c>
      <c r="J34" s="213">
        <v>25</v>
      </c>
      <c r="K34" s="208"/>
      <c r="L34" s="205"/>
      <c r="M34" s="222"/>
      <c r="N34" s="223"/>
      <c r="O34" s="223"/>
      <c r="P34" s="223"/>
      <c r="Q34" s="223"/>
      <c r="R34" s="223"/>
      <c r="S34" s="223"/>
      <c r="T34" s="223"/>
    </row>
    <row r="35" spans="1:20" s="43" customFormat="1" ht="17.25" customHeight="1">
      <c r="A35" s="232" t="s">
        <v>304</v>
      </c>
      <c r="B35" s="194" t="s">
        <v>149</v>
      </c>
      <c r="C35" s="233">
        <v>2013</v>
      </c>
      <c r="D35" s="196"/>
      <c r="E35" s="199">
        <v>2780</v>
      </c>
      <c r="F35" s="224"/>
      <c r="G35" s="224"/>
      <c r="H35" s="224"/>
      <c r="I35" s="224">
        <v>957.78</v>
      </c>
      <c r="J35" s="225">
        <v>957.78</v>
      </c>
      <c r="K35" s="226"/>
      <c r="L35" s="199"/>
      <c r="M35" s="222"/>
      <c r="N35" s="223"/>
      <c r="O35" s="223"/>
      <c r="P35" s="223"/>
      <c r="Q35" s="223"/>
      <c r="R35" s="223"/>
      <c r="S35" s="223"/>
      <c r="T35" s="223"/>
    </row>
    <row r="36" spans="1:20" s="43" customFormat="1" ht="15.75">
      <c r="A36" s="211"/>
      <c r="B36" s="231" t="s">
        <v>148</v>
      </c>
      <c r="C36" s="216"/>
      <c r="D36" s="204"/>
      <c r="E36" s="205">
        <v>30000</v>
      </c>
      <c r="F36" s="206"/>
      <c r="G36" s="206"/>
      <c r="H36" s="206"/>
      <c r="I36" s="206">
        <v>886.99</v>
      </c>
      <c r="J36" s="213">
        <v>886.99</v>
      </c>
      <c r="K36" s="208"/>
      <c r="L36" s="205"/>
      <c r="M36" s="222"/>
      <c r="N36" s="223"/>
      <c r="O36" s="223"/>
      <c r="P36" s="223"/>
      <c r="Q36" s="223"/>
      <c r="R36" s="223"/>
      <c r="S36" s="223"/>
      <c r="T36" s="223"/>
    </row>
    <row r="37" spans="1:20" s="43" customFormat="1" ht="15.75">
      <c r="A37" s="211" t="s">
        <v>338</v>
      </c>
      <c r="B37" s="184" t="s">
        <v>149</v>
      </c>
      <c r="C37" s="216">
        <v>2013</v>
      </c>
      <c r="D37" s="186"/>
      <c r="E37" s="205">
        <v>555.277</v>
      </c>
      <c r="F37" s="206"/>
      <c r="G37" s="206"/>
      <c r="H37" s="206"/>
      <c r="I37" s="206">
        <v>0</v>
      </c>
      <c r="J37" s="213">
        <v>0</v>
      </c>
      <c r="K37" s="208"/>
      <c r="L37" s="187"/>
      <c r="M37" s="222"/>
      <c r="N37" s="223"/>
      <c r="O37" s="223"/>
      <c r="P37" s="223"/>
      <c r="Q37" s="223"/>
      <c r="R37" s="223"/>
      <c r="S37" s="223"/>
      <c r="T37" s="223"/>
    </row>
    <row r="38" spans="1:20" s="43" customFormat="1" ht="15.75">
      <c r="A38" s="211" t="s">
        <v>339</v>
      </c>
      <c r="B38" s="184" t="s">
        <v>149</v>
      </c>
      <c r="C38" s="216">
        <v>2013</v>
      </c>
      <c r="D38" s="186"/>
      <c r="E38" s="205">
        <v>500</v>
      </c>
      <c r="F38" s="206"/>
      <c r="G38" s="206"/>
      <c r="H38" s="206"/>
      <c r="I38" s="206">
        <v>76.01</v>
      </c>
      <c r="J38" s="213">
        <v>76.01</v>
      </c>
      <c r="K38" s="208"/>
      <c r="L38" s="187"/>
      <c r="M38" s="222"/>
      <c r="N38" s="223"/>
      <c r="O38" s="223"/>
      <c r="P38" s="223"/>
      <c r="Q38" s="223"/>
      <c r="R38" s="223"/>
      <c r="S38" s="223"/>
      <c r="T38" s="223"/>
    </row>
    <row r="39" spans="1:20" s="43" customFormat="1" ht="15.75">
      <c r="A39" s="69" t="s">
        <v>340</v>
      </c>
      <c r="B39" s="184" t="s">
        <v>149</v>
      </c>
      <c r="C39" s="70">
        <v>2013</v>
      </c>
      <c r="D39" s="186"/>
      <c r="E39" s="187">
        <v>222.19</v>
      </c>
      <c r="F39" s="187"/>
      <c r="G39" s="187"/>
      <c r="H39" s="187"/>
      <c r="I39" s="187">
        <v>222.19</v>
      </c>
      <c r="J39" s="209">
        <v>222.19</v>
      </c>
      <c r="K39" s="192"/>
      <c r="L39" s="187"/>
      <c r="M39" s="222"/>
      <c r="N39" s="223"/>
      <c r="O39" s="223"/>
      <c r="P39" s="223"/>
      <c r="Q39" s="223"/>
      <c r="R39" s="223"/>
      <c r="S39" s="223"/>
      <c r="T39" s="223"/>
    </row>
    <row r="40" spans="1:20" s="43" customFormat="1" ht="15.75">
      <c r="A40" s="69" t="s">
        <v>341</v>
      </c>
      <c r="B40" s="184" t="s">
        <v>149</v>
      </c>
      <c r="C40" s="70">
        <v>2013</v>
      </c>
      <c r="D40" s="186"/>
      <c r="E40" s="187">
        <v>224.24</v>
      </c>
      <c r="F40" s="187"/>
      <c r="G40" s="187"/>
      <c r="H40" s="187"/>
      <c r="I40" s="187">
        <v>221.71</v>
      </c>
      <c r="J40" s="209">
        <v>221.71</v>
      </c>
      <c r="K40" s="192"/>
      <c r="L40" s="187"/>
      <c r="M40" s="222"/>
      <c r="N40" s="223"/>
      <c r="O40" s="223"/>
      <c r="P40" s="223"/>
      <c r="Q40" s="223"/>
      <c r="R40" s="223"/>
      <c r="S40" s="223"/>
      <c r="T40" s="223"/>
    </row>
    <row r="41" spans="1:20" s="43" customFormat="1" ht="15.75">
      <c r="A41" s="69" t="s">
        <v>342</v>
      </c>
      <c r="B41" s="184" t="s">
        <v>149</v>
      </c>
      <c r="C41" s="70">
        <v>2013</v>
      </c>
      <c r="D41" s="186"/>
      <c r="E41" s="187">
        <v>801.95</v>
      </c>
      <c r="F41" s="187"/>
      <c r="G41" s="187"/>
      <c r="H41" s="187"/>
      <c r="I41" s="187">
        <v>336.08</v>
      </c>
      <c r="J41" s="209">
        <v>336.08</v>
      </c>
      <c r="K41" s="192"/>
      <c r="L41" s="187"/>
      <c r="M41" s="222"/>
      <c r="N41" s="223"/>
      <c r="O41" s="223"/>
      <c r="P41" s="223"/>
      <c r="Q41" s="223"/>
      <c r="R41" s="223"/>
      <c r="S41" s="223"/>
      <c r="T41" s="223"/>
    </row>
    <row r="42" spans="1:20" s="43" customFormat="1" ht="15.75">
      <c r="A42" s="69" t="s">
        <v>409</v>
      </c>
      <c r="B42" s="184" t="s">
        <v>149</v>
      </c>
      <c r="C42" s="70">
        <v>2013</v>
      </c>
      <c r="D42" s="196"/>
      <c r="E42" s="199">
        <v>151.89</v>
      </c>
      <c r="F42" s="199"/>
      <c r="G42" s="199"/>
      <c r="H42" s="199"/>
      <c r="I42" s="199">
        <v>151.89</v>
      </c>
      <c r="J42" s="200">
        <v>151.89</v>
      </c>
      <c r="K42" s="218"/>
      <c r="L42" s="199"/>
      <c r="M42" s="222"/>
      <c r="N42" s="223"/>
      <c r="O42" s="223"/>
      <c r="P42" s="223"/>
      <c r="Q42" s="223"/>
      <c r="R42" s="223"/>
      <c r="S42" s="223"/>
      <c r="T42" s="223"/>
    </row>
    <row r="43" spans="1:20" s="43" customFormat="1" ht="15.75">
      <c r="A43" s="232" t="s">
        <v>343</v>
      </c>
      <c r="B43" s="184" t="s">
        <v>149</v>
      </c>
      <c r="C43" s="217">
        <v>2013</v>
      </c>
      <c r="D43" s="196"/>
      <c r="E43" s="199">
        <v>50</v>
      </c>
      <c r="F43" s="199"/>
      <c r="G43" s="199"/>
      <c r="H43" s="199"/>
      <c r="I43" s="199">
        <v>50</v>
      </c>
      <c r="J43" s="200">
        <v>0</v>
      </c>
      <c r="K43" s="218"/>
      <c r="L43" s="199"/>
      <c r="M43" s="222"/>
      <c r="N43" s="223"/>
      <c r="O43" s="223"/>
      <c r="P43" s="223"/>
      <c r="Q43" s="223"/>
      <c r="R43" s="223"/>
      <c r="S43" s="223"/>
      <c r="T43" s="223"/>
    </row>
    <row r="44" spans="1:20" s="43" customFormat="1" ht="15.75">
      <c r="A44" s="211" t="s">
        <v>344</v>
      </c>
      <c r="B44" s="221" t="s">
        <v>148</v>
      </c>
      <c r="C44" s="203"/>
      <c r="D44" s="204"/>
      <c r="E44" s="205">
        <v>573.75</v>
      </c>
      <c r="F44" s="205"/>
      <c r="G44" s="205"/>
      <c r="H44" s="205"/>
      <c r="I44" s="205">
        <v>573.75</v>
      </c>
      <c r="J44" s="207">
        <v>573.75</v>
      </c>
      <c r="K44" s="219"/>
      <c r="L44" s="205"/>
      <c r="M44" s="222"/>
      <c r="N44" s="223"/>
      <c r="O44" s="223"/>
      <c r="P44" s="223"/>
      <c r="Q44" s="223"/>
      <c r="R44" s="223"/>
      <c r="S44" s="223"/>
      <c r="T44" s="223"/>
    </row>
    <row r="45" spans="1:20" s="71" customFormat="1" ht="15.75">
      <c r="A45" s="69"/>
      <c r="B45" s="28"/>
      <c r="C45" s="28"/>
      <c r="D45" s="28"/>
      <c r="E45" s="28"/>
      <c r="F45" s="28"/>
      <c r="G45" s="28"/>
      <c r="H45" s="28"/>
      <c r="I45" s="30">
        <f>SUM(I8:I44)</f>
        <v>330536.4410000002</v>
      </c>
      <c r="J45" s="29">
        <f>SUM(J8:J44)</f>
        <v>290534.1370000002</v>
      </c>
      <c r="K45" s="30">
        <f>SUM(K8:K44)</f>
        <v>255961.98700000002</v>
      </c>
      <c r="L45" s="28"/>
      <c r="M45" s="12"/>
      <c r="N45" s="9"/>
      <c r="O45" s="9"/>
      <c r="P45" s="9"/>
      <c r="Q45" s="9"/>
      <c r="R45" s="9"/>
      <c r="S45" s="9"/>
      <c r="T45" s="9"/>
    </row>
    <row r="46" spans="1:13" ht="15.75">
      <c r="A46" s="28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12"/>
    </row>
    <row r="47" spans="1:13" s="26" customFormat="1" ht="12" customHeight="1">
      <c r="A47" s="34"/>
      <c r="B47" s="34"/>
      <c r="C47" s="34"/>
      <c r="D47" s="34"/>
      <c r="E47" s="34"/>
      <c r="F47" s="34"/>
      <c r="G47" s="34"/>
      <c r="H47" s="29" t="s">
        <v>287</v>
      </c>
      <c r="I47" s="37">
        <f>SUM(I8+I9+I11+I12+I15+I17+I19+I20+I21+I22+I24+I25+I26+I29+I31+I32+I34+I35+I37+I38+I39+I40+I41+I42+I43)</f>
        <v>101699.602</v>
      </c>
      <c r="J47" s="37">
        <f>SUM(J8+J9+J11+J12+J15+J17+J19+J20+J21+J22+J24+J25+J26+J29+J31+J32+J34+J35+J37+J38+J39+J40+J41+J42+J43)</f>
        <v>102478.65999999999</v>
      </c>
      <c r="K47" s="37">
        <f>SUM(K8+K9+K11+K12+K15+K17+K19+K20+K21+K22+K24+K25+K26+K29+K31+K32+K34+K35+K37+K38+K39+K40+K41+K42+K43)</f>
        <v>85352.15</v>
      </c>
      <c r="L47" s="34"/>
      <c r="M47" s="34"/>
    </row>
    <row r="48" spans="1:13" s="26" customFormat="1" ht="12">
      <c r="A48" s="34"/>
      <c r="B48" s="34"/>
      <c r="C48" s="34"/>
      <c r="D48" s="34"/>
      <c r="E48" s="34"/>
      <c r="F48" s="34"/>
      <c r="G48" s="34"/>
      <c r="H48" s="29" t="s">
        <v>288</v>
      </c>
      <c r="I48" s="35">
        <f>SUM(I10+I13+I16+I18+I23+I27+I30+I33+I36+I44)</f>
        <v>209968.58199999997</v>
      </c>
      <c r="J48" s="35">
        <f>SUM(J10+J13+J16+J18+J23+J27+J30+J33+J36+J44)</f>
        <v>169187.21999999997</v>
      </c>
      <c r="K48" s="35">
        <f>SUM(K10+K13+K16+K18+K23+K27+K30+K33+K36+K44)</f>
        <v>151741.58000000002</v>
      </c>
      <c r="L48" s="34"/>
      <c r="M48" s="34"/>
    </row>
    <row r="49" spans="1:13" s="26" customFormat="1" ht="12">
      <c r="A49" s="34"/>
      <c r="B49" s="34"/>
      <c r="C49" s="34"/>
      <c r="D49" s="34"/>
      <c r="E49" s="34"/>
      <c r="F49" s="34"/>
      <c r="G49" s="34"/>
      <c r="H49" s="29" t="s">
        <v>289</v>
      </c>
      <c r="I49" s="35">
        <f>SUM(I14+I28)</f>
        <v>18868.257</v>
      </c>
      <c r="J49" s="35">
        <f>SUM(J14+J28)</f>
        <v>18868.257</v>
      </c>
      <c r="K49" s="35">
        <f>SUM(K14+K28)</f>
        <v>18868.257</v>
      </c>
      <c r="L49" s="34"/>
      <c r="M49" s="34"/>
    </row>
    <row r="50" spans="1:13" s="26" customFormat="1" ht="12">
      <c r="A50" s="34"/>
      <c r="B50" s="35"/>
      <c r="C50" s="35"/>
      <c r="D50" s="35"/>
      <c r="E50" s="35"/>
      <c r="F50" s="30"/>
      <c r="G50" s="30"/>
      <c r="H50" s="30"/>
      <c r="I50" s="38"/>
      <c r="J50" s="38"/>
      <c r="K50" s="38"/>
      <c r="L50" s="30"/>
      <c r="M50" s="34"/>
    </row>
    <row r="51" spans="1:18" s="26" customFormat="1" ht="12" customHeight="1">
      <c r="A51" s="35"/>
      <c r="B51" s="34"/>
      <c r="C51" s="34"/>
      <c r="D51" s="34"/>
      <c r="E51" s="34"/>
      <c r="F51" s="34"/>
      <c r="G51" s="34"/>
      <c r="H51" s="34"/>
      <c r="I51" s="36">
        <f>SUM(I47:I49)</f>
        <v>330536.44099999993</v>
      </c>
      <c r="J51" s="36">
        <f>SUM(J47:J49)</f>
        <v>290534.13699999993</v>
      </c>
      <c r="K51" s="36">
        <f>SUM(K47:K49)</f>
        <v>255961.98700000002</v>
      </c>
      <c r="L51" s="34"/>
      <c r="M51" s="27"/>
      <c r="R51" s="26" t="s">
        <v>285</v>
      </c>
    </row>
    <row r="52" spans="1:13" ht="3.75" customHeight="1">
      <c r="A52" s="34"/>
      <c r="I52" s="39"/>
      <c r="J52" s="39"/>
      <c r="K52" s="39"/>
      <c r="M52" s="34"/>
    </row>
    <row r="141" ht="15.75">
      <c r="N141" s="1"/>
    </row>
  </sheetData>
  <sheetProtection/>
  <mergeCells count="15">
    <mergeCell ref="A1:M1"/>
    <mergeCell ref="A2:M2"/>
    <mergeCell ref="A3:L3"/>
    <mergeCell ref="A4:L4"/>
    <mergeCell ref="J5:K5"/>
    <mergeCell ref="A6:A7"/>
    <mergeCell ref="B6:B7"/>
    <mergeCell ref="C6:C7"/>
    <mergeCell ref="D6:D7"/>
    <mergeCell ref="E6:F6"/>
    <mergeCell ref="G6:H6"/>
    <mergeCell ref="J6:K6"/>
    <mergeCell ref="L6:L7"/>
    <mergeCell ref="A22:A23"/>
    <mergeCell ref="A32:A33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8" r:id="rId1"/>
  <rowBreaks count="1" manualBreakCount="1">
    <brk id="3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SheetLayoutView="100" zoomScalePageLayoutView="0" workbookViewId="0" topLeftCell="A7">
      <selection activeCell="E23" sqref="E23"/>
    </sheetView>
  </sheetViews>
  <sheetFormatPr defaultColWidth="40.75390625" defaultRowHeight="12.75"/>
  <cols>
    <col min="1" max="1" width="40.25390625" style="1" customWidth="1"/>
    <col min="2" max="2" width="33.75390625" style="1" customWidth="1"/>
    <col min="3" max="3" width="17.25390625" style="24" customWidth="1"/>
    <col min="4" max="4" width="21.00390625" style="1" customWidth="1"/>
    <col min="5" max="5" width="64.875" style="23" customWidth="1"/>
    <col min="6" max="16384" width="40.75390625" style="25" customWidth="1"/>
  </cols>
  <sheetData>
    <row r="1" spans="1:20" s="59" customFormat="1" ht="13.5">
      <c r="A1" s="1"/>
      <c r="B1" s="1"/>
      <c r="C1" s="24"/>
      <c r="D1" s="154"/>
      <c r="E1" s="15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59" customFormat="1" ht="15.75">
      <c r="A2" s="1"/>
      <c r="B2" s="156" t="s">
        <v>346</v>
      </c>
      <c r="C2" s="24"/>
      <c r="D2" s="157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s="59" customFormat="1" ht="15.75">
      <c r="A3" s="1"/>
      <c r="B3" s="157" t="s">
        <v>270</v>
      </c>
      <c r="C3" s="24"/>
      <c r="D3" s="157"/>
      <c r="E3" s="2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s="59" customFormat="1" ht="12.75">
      <c r="A4" s="1"/>
      <c r="B4" s="348" t="s">
        <v>175</v>
      </c>
      <c r="C4" s="348"/>
      <c r="D4" s="348"/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s="59" customFormat="1" ht="15.75">
      <c r="A5" s="1"/>
      <c r="B5" s="157" t="s">
        <v>377</v>
      </c>
      <c r="C5" s="157"/>
      <c r="D5" s="157"/>
      <c r="E5" s="23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s="59" customFormat="1" ht="13.5" thickBot="1">
      <c r="A6" s="1"/>
      <c r="B6" s="1"/>
      <c r="C6" s="24"/>
      <c r="D6" s="1"/>
      <c r="E6" s="23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s="59" customFormat="1" ht="12.75">
      <c r="A7" s="349" t="s">
        <v>176</v>
      </c>
      <c r="B7" s="350"/>
      <c r="C7" s="353" t="s">
        <v>173</v>
      </c>
      <c r="D7" s="354"/>
      <c r="E7" s="355" t="s">
        <v>183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s="59" customFormat="1" ht="48">
      <c r="A8" s="351"/>
      <c r="B8" s="352"/>
      <c r="C8" s="76" t="s">
        <v>347</v>
      </c>
      <c r="D8" s="77" t="s">
        <v>378</v>
      </c>
      <c r="E8" s="35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59" customFormat="1" ht="12.75">
      <c r="A9" s="358" t="s">
        <v>169</v>
      </c>
      <c r="B9" s="360" t="s">
        <v>170</v>
      </c>
      <c r="C9" s="360" t="s">
        <v>171</v>
      </c>
      <c r="D9" s="362" t="s">
        <v>172</v>
      </c>
      <c r="E9" s="35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5" ht="13.5" thickBot="1">
      <c r="A10" s="359"/>
      <c r="B10" s="361"/>
      <c r="C10" s="361"/>
      <c r="D10" s="363"/>
      <c r="E10" s="357"/>
    </row>
    <row r="11" spans="1:20" s="59" customFormat="1" ht="50.25" customHeight="1">
      <c r="A11" s="158" t="s">
        <v>348</v>
      </c>
      <c r="B11" s="159" t="s">
        <v>275</v>
      </c>
      <c r="C11" s="160">
        <v>1992.6</v>
      </c>
      <c r="D11" s="160">
        <v>1876.8</v>
      </c>
      <c r="E11" s="161" t="s">
        <v>394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59" customFormat="1" ht="51.75" customHeight="1">
      <c r="A12" s="158" t="s">
        <v>349</v>
      </c>
      <c r="B12" s="159" t="s">
        <v>350</v>
      </c>
      <c r="C12" s="160">
        <v>500</v>
      </c>
      <c r="D12" s="160">
        <v>500</v>
      </c>
      <c r="E12" s="161" t="s">
        <v>393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59" customFormat="1" ht="43.5" customHeight="1">
      <c r="A13" s="158" t="s">
        <v>351</v>
      </c>
      <c r="B13" s="159" t="s">
        <v>352</v>
      </c>
      <c r="C13" s="160">
        <v>4007.4</v>
      </c>
      <c r="D13" s="160">
        <v>4007.4</v>
      </c>
      <c r="E13" s="161" t="s">
        <v>353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s="59" customFormat="1" ht="41.25">
      <c r="A14" s="158" t="s">
        <v>354</v>
      </c>
      <c r="B14" s="159" t="s">
        <v>276</v>
      </c>
      <c r="C14" s="160">
        <v>89</v>
      </c>
      <c r="D14" s="160">
        <v>89</v>
      </c>
      <c r="E14" s="161" t="s">
        <v>355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59" customFormat="1" ht="56.25">
      <c r="A15" s="158" t="s">
        <v>356</v>
      </c>
      <c r="B15" s="159" t="s">
        <v>277</v>
      </c>
      <c r="C15" s="160">
        <v>500</v>
      </c>
      <c r="D15" s="160">
        <v>500</v>
      </c>
      <c r="E15" s="161" t="s">
        <v>357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59" customFormat="1" ht="84" customHeight="1">
      <c r="A16" s="158" t="s">
        <v>358</v>
      </c>
      <c r="B16" s="162" t="s">
        <v>278</v>
      </c>
      <c r="C16" s="163">
        <v>5000</v>
      </c>
      <c r="D16" s="160">
        <v>5000</v>
      </c>
      <c r="E16" s="72" t="s">
        <v>392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59" customFormat="1" ht="46.5" customHeight="1">
      <c r="A17" s="164" t="s">
        <v>359</v>
      </c>
      <c r="B17" s="159" t="s">
        <v>295</v>
      </c>
      <c r="C17" s="165">
        <v>1000</v>
      </c>
      <c r="D17" s="166">
        <v>1000</v>
      </c>
      <c r="E17" s="161" t="s">
        <v>360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59" customFormat="1" ht="45">
      <c r="A18" s="164" t="s">
        <v>391</v>
      </c>
      <c r="B18" s="159" t="s">
        <v>274</v>
      </c>
      <c r="C18" s="165">
        <v>1750</v>
      </c>
      <c r="D18" s="166">
        <v>1613.1</v>
      </c>
      <c r="E18" s="161" t="s">
        <v>390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59" customFormat="1" ht="54.75" customHeight="1">
      <c r="A19" s="158" t="s">
        <v>362</v>
      </c>
      <c r="B19" s="162" t="s">
        <v>272</v>
      </c>
      <c r="C19" s="163">
        <v>230</v>
      </c>
      <c r="D19" s="160">
        <v>230</v>
      </c>
      <c r="E19" s="167" t="s">
        <v>389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59" customFormat="1" ht="103.5" customHeight="1">
      <c r="A20" s="158" t="s">
        <v>361</v>
      </c>
      <c r="B20" s="159" t="s">
        <v>271</v>
      </c>
      <c r="C20" s="165">
        <v>364.5</v>
      </c>
      <c r="D20" s="166">
        <v>364.5</v>
      </c>
      <c r="E20" s="168" t="s">
        <v>388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59" customFormat="1" ht="51" customHeight="1">
      <c r="A21" s="169" t="s">
        <v>363</v>
      </c>
      <c r="B21" s="159" t="s">
        <v>387</v>
      </c>
      <c r="C21" s="165">
        <v>330</v>
      </c>
      <c r="D21" s="166">
        <v>311.6</v>
      </c>
      <c r="E21" s="168" t="s">
        <v>386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59" customFormat="1" ht="39" customHeight="1">
      <c r="A22" s="170" t="s">
        <v>364</v>
      </c>
      <c r="B22" s="171" t="s">
        <v>293</v>
      </c>
      <c r="C22" s="172">
        <v>118.4</v>
      </c>
      <c r="D22" s="173">
        <v>94.4</v>
      </c>
      <c r="E22" s="174" t="s">
        <v>365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59" customFormat="1" ht="59.25" customHeight="1">
      <c r="A23" s="158" t="s">
        <v>366</v>
      </c>
      <c r="B23" s="159" t="s">
        <v>273</v>
      </c>
      <c r="C23" s="163">
        <v>120</v>
      </c>
      <c r="D23" s="160">
        <v>120</v>
      </c>
      <c r="E23" s="161" t="s">
        <v>367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59" customFormat="1" ht="57.75" customHeight="1">
      <c r="A24" s="158" t="s">
        <v>368</v>
      </c>
      <c r="B24" s="159" t="s">
        <v>296</v>
      </c>
      <c r="C24" s="163"/>
      <c r="D24" s="160"/>
      <c r="E24" s="161" t="s">
        <v>369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59" customFormat="1" ht="50.25" customHeight="1">
      <c r="A25" s="158" t="s">
        <v>370</v>
      </c>
      <c r="B25" s="162" t="s">
        <v>297</v>
      </c>
      <c r="C25" s="163">
        <v>400</v>
      </c>
      <c r="D25" s="160">
        <v>400</v>
      </c>
      <c r="E25" s="72" t="s">
        <v>371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59" customFormat="1" ht="90" customHeight="1">
      <c r="A26" s="158" t="s">
        <v>372</v>
      </c>
      <c r="B26" s="162" t="s">
        <v>373</v>
      </c>
      <c r="C26" s="163">
        <v>400</v>
      </c>
      <c r="D26" s="160">
        <v>400</v>
      </c>
      <c r="E26" s="72" t="s">
        <v>385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45" customFormat="1" ht="66.75" customHeight="1">
      <c r="A27" s="158" t="s">
        <v>374</v>
      </c>
      <c r="B27" s="162" t="s">
        <v>298</v>
      </c>
      <c r="C27" s="163">
        <v>900</v>
      </c>
      <c r="D27" s="163">
        <v>816.3</v>
      </c>
      <c r="E27" s="175" t="s">
        <v>384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59" customFormat="1" ht="47.25" customHeight="1">
      <c r="A28" s="158" t="s">
        <v>375</v>
      </c>
      <c r="B28" s="162" t="s">
        <v>376</v>
      </c>
      <c r="C28" s="163">
        <v>100</v>
      </c>
      <c r="D28" s="160">
        <v>0</v>
      </c>
      <c r="E28" s="72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59" customFormat="1" ht="47.25" customHeight="1" thickBot="1">
      <c r="A29" s="176" t="s">
        <v>383</v>
      </c>
      <c r="B29" s="177" t="s">
        <v>382</v>
      </c>
      <c r="C29" s="178">
        <v>245</v>
      </c>
      <c r="D29" s="179">
        <v>21</v>
      </c>
      <c r="E29" s="180" t="s">
        <v>381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5" ht="29.25" customHeight="1" thickBot="1">
      <c r="A30" s="346" t="s">
        <v>174</v>
      </c>
      <c r="B30" s="347"/>
      <c r="C30" s="73">
        <f>SUM(C11:C29)</f>
        <v>18046.9</v>
      </c>
      <c r="D30" s="73">
        <f>SUM(D11:D29)</f>
        <v>17344.100000000002</v>
      </c>
      <c r="E30" s="44"/>
    </row>
    <row r="35" spans="2:5" ht="12.75">
      <c r="B35" s="1" t="s">
        <v>285</v>
      </c>
      <c r="E35" s="23" t="s">
        <v>285</v>
      </c>
    </row>
    <row r="37" spans="1:5" s="24" customFormat="1" ht="12.75">
      <c r="A37" s="1"/>
      <c r="B37" s="1" t="s">
        <v>285</v>
      </c>
      <c r="D37" s="1"/>
      <c r="E37" s="23"/>
    </row>
  </sheetData>
  <sheetProtection/>
  <mergeCells count="9">
    <mergeCell ref="A30:B30"/>
    <mergeCell ref="B4:D4"/>
    <mergeCell ref="A7:B8"/>
    <mergeCell ref="C7:D7"/>
    <mergeCell ref="E7:E10"/>
    <mergeCell ref="A9:A10"/>
    <mergeCell ref="B9:B10"/>
    <mergeCell ref="C9:C10"/>
    <mergeCell ref="D9:D1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1" r:id="rId1"/>
  <rowBreaks count="1" manualBreakCount="1">
    <brk id="19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2014-02-20T07:04:00Z</cp:lastPrinted>
  <dcterms:created xsi:type="dcterms:W3CDTF">2007-10-25T07:17:21Z</dcterms:created>
  <dcterms:modified xsi:type="dcterms:W3CDTF">2014-03-27T11:03:26Z</dcterms:modified>
  <cp:category/>
  <cp:version/>
  <cp:contentType/>
  <cp:contentStatus/>
</cp:coreProperties>
</file>