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0" windowWidth="19440" windowHeight="11505"/>
  </bookViews>
  <sheets>
    <sheet name="Форма целиком" sheetId="1" r:id="rId1"/>
  </sheets>
  <definedNames>
    <definedName name="_ftn1" localSheetId="0">'Форма целиком'!$A$243</definedName>
    <definedName name="_ftn2" localSheetId="0">'Форма целиком'!$A$244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D14" i="1" l="1"/>
  <c r="F144" i="1" l="1"/>
  <c r="E147" i="1"/>
  <c r="E157" i="1" l="1"/>
  <c r="E41" i="1" l="1"/>
  <c r="E74" i="1" l="1"/>
  <c r="H181" i="1" l="1"/>
  <c r="G181" i="1"/>
  <c r="F181" i="1"/>
  <c r="E181" i="1"/>
  <c r="E106" i="1" l="1"/>
  <c r="F85" i="1"/>
  <c r="F87" i="1"/>
  <c r="G87" i="1" s="1"/>
  <c r="H87" i="1" s="1"/>
  <c r="E87" i="1"/>
  <c r="E89" i="1"/>
  <c r="F89" i="1" s="1"/>
  <c r="G89" i="1" s="1"/>
  <c r="H89" i="1" s="1"/>
  <c r="F91" i="1"/>
  <c r="G91" i="1" s="1"/>
  <c r="H91" i="1" s="1"/>
  <c r="E91" i="1"/>
  <c r="E96" i="1"/>
  <c r="F96" i="1" l="1"/>
  <c r="G96" i="1" s="1"/>
  <c r="H96" i="1" s="1"/>
  <c r="F98" i="1"/>
  <c r="G98" i="1" s="1"/>
  <c r="H98" i="1" s="1"/>
  <c r="E98" i="1"/>
  <c r="E100" i="1"/>
  <c r="F100" i="1" s="1"/>
  <c r="G100" i="1" s="1"/>
  <c r="H100" i="1" s="1"/>
  <c r="E47" i="1" l="1"/>
  <c r="E65" i="1" l="1"/>
  <c r="G53" i="1" l="1"/>
  <c r="E53" i="1"/>
  <c r="F53" i="1" s="1"/>
  <c r="F50" i="1"/>
  <c r="H53" i="1" l="1"/>
  <c r="E50" i="1"/>
  <c r="F14" i="1" l="1"/>
  <c r="H223" i="1" l="1"/>
  <c r="G223" i="1"/>
  <c r="F223" i="1"/>
  <c r="E223" i="1"/>
  <c r="D223" i="1"/>
  <c r="H194" i="1"/>
  <c r="G194" i="1"/>
  <c r="F194" i="1"/>
  <c r="E194" i="1"/>
  <c r="D194" i="1"/>
  <c r="H174" i="1"/>
  <c r="G174" i="1"/>
  <c r="F174" i="1"/>
  <c r="E174" i="1"/>
  <c r="D174" i="1"/>
  <c r="H169" i="1"/>
  <c r="G169" i="1"/>
  <c r="F169" i="1"/>
  <c r="E169" i="1"/>
  <c r="F157" i="1"/>
  <c r="G157" i="1" s="1"/>
  <c r="H157" i="1" s="1"/>
  <c r="H147" i="1"/>
  <c r="G147" i="1"/>
  <c r="F147" i="1"/>
  <c r="D142" i="1"/>
  <c r="D144" i="1" s="1"/>
  <c r="E119" i="1"/>
  <c r="E142" i="1" s="1"/>
  <c r="E144" i="1" s="1"/>
  <c r="E112" i="1"/>
  <c r="F112" i="1" s="1"/>
  <c r="G112" i="1" s="1"/>
  <c r="H112" i="1" s="1"/>
  <c r="E109" i="1"/>
  <c r="F109" i="1" s="1"/>
  <c r="G109" i="1" s="1"/>
  <c r="H109" i="1" s="1"/>
  <c r="F106" i="1"/>
  <c r="G106" i="1" s="1"/>
  <c r="H106" i="1" s="1"/>
  <c r="D93" i="1"/>
  <c r="E94" i="1" s="1"/>
  <c r="D84" i="1"/>
  <c r="F74" i="1"/>
  <c r="G74" i="1" s="1"/>
  <c r="H74" i="1" s="1"/>
  <c r="E71" i="1"/>
  <c r="F71" i="1" s="1"/>
  <c r="G71" i="1" s="1"/>
  <c r="H71" i="1" s="1"/>
  <c r="E68" i="1"/>
  <c r="F68" i="1" s="1"/>
  <c r="G68" i="1" s="1"/>
  <c r="H68" i="1" s="1"/>
  <c r="F65" i="1"/>
  <c r="G65" i="1" s="1"/>
  <c r="H65" i="1" s="1"/>
  <c r="E62" i="1"/>
  <c r="F62" i="1" s="1"/>
  <c r="G62" i="1" s="1"/>
  <c r="H62" i="1" s="1"/>
  <c r="E59" i="1"/>
  <c r="F59" i="1" s="1"/>
  <c r="G59" i="1" s="1"/>
  <c r="H59" i="1" s="1"/>
  <c r="E56" i="1"/>
  <c r="G50" i="1"/>
  <c r="H50" i="1" s="1"/>
  <c r="E43" i="1"/>
  <c r="F43" i="1" s="1"/>
  <c r="H35" i="1"/>
  <c r="G35" i="1"/>
  <c r="F35" i="1"/>
  <c r="E35" i="1"/>
  <c r="H11" i="1"/>
  <c r="G11" i="1"/>
  <c r="F11" i="1"/>
  <c r="E11" i="1"/>
  <c r="F56" i="1" l="1"/>
  <c r="E46" i="1"/>
  <c r="E48" i="1" s="1"/>
  <c r="D81" i="1"/>
  <c r="H205" i="1"/>
  <c r="E85" i="1"/>
  <c r="D152" i="1"/>
  <c r="E205" i="1"/>
  <c r="G205" i="1"/>
  <c r="D205" i="1"/>
  <c r="E152" i="1"/>
  <c r="E84" i="1"/>
  <c r="F205" i="1"/>
  <c r="F84" i="1"/>
  <c r="E12" i="1"/>
  <c r="E13" i="1" s="1"/>
  <c r="E14" i="1"/>
  <c r="E9" i="1"/>
  <c r="G43" i="1"/>
  <c r="F119" i="1"/>
  <c r="G56" i="1" l="1"/>
  <c r="F46" i="1"/>
  <c r="G47" i="1" s="1"/>
  <c r="F47" i="1"/>
  <c r="E82" i="1"/>
  <c r="G119" i="1"/>
  <c r="F142" i="1"/>
  <c r="F152" i="1" s="1"/>
  <c r="H43" i="1"/>
  <c r="E21" i="1"/>
  <c r="E19" i="1"/>
  <c r="E18" i="1"/>
  <c r="F9" i="1"/>
  <c r="F12" i="1"/>
  <c r="F13" i="1" s="1"/>
  <c r="G85" i="1"/>
  <c r="G84" i="1"/>
  <c r="H85" i="1" s="1"/>
  <c r="F48" i="1" l="1"/>
  <c r="H56" i="1"/>
  <c r="H46" i="1" s="1"/>
  <c r="G46" i="1"/>
  <c r="G48" i="1" s="1"/>
  <c r="E20" i="1"/>
  <c r="H84" i="1"/>
  <c r="G9" i="1"/>
  <c r="G12" i="1"/>
  <c r="G13" i="1" s="1"/>
  <c r="H119" i="1"/>
  <c r="G142" i="1"/>
  <c r="G144" i="1" s="1"/>
  <c r="G152" i="1" s="1"/>
  <c r="H47" i="1" l="1"/>
  <c r="H48" i="1" s="1"/>
  <c r="H142" i="1"/>
  <c r="H144" i="1" s="1"/>
  <c r="H152" i="1" s="1"/>
  <c r="G14" i="1"/>
  <c r="H12" i="1"/>
  <c r="H13" i="1" s="1"/>
  <c r="H9" i="1"/>
  <c r="F21" i="1"/>
  <c r="F18" i="1"/>
  <c r="F19" i="1"/>
  <c r="G19" i="1" l="1"/>
  <c r="G18" i="1"/>
  <c r="G21" i="1"/>
  <c r="H21" i="1"/>
  <c r="H19" i="1"/>
  <c r="H18" i="1"/>
  <c r="F20" i="1"/>
  <c r="G20" i="1" l="1"/>
  <c r="H20" i="1"/>
  <c r="E40" i="1"/>
  <c r="E42" i="1" s="1"/>
  <c r="F41" i="1" l="1"/>
  <c r="G40" i="1" l="1"/>
  <c r="H41" i="1" s="1"/>
  <c r="H40" i="1"/>
  <c r="F40" i="1"/>
  <c r="F42" i="1" s="1"/>
  <c r="G41" i="1" l="1"/>
  <c r="G42" i="1" s="1"/>
  <c r="H42" i="1"/>
  <c r="F93" i="1" l="1"/>
  <c r="G94" i="1" s="1"/>
  <c r="G93" i="1"/>
  <c r="H94" i="1" s="1"/>
  <c r="E93" i="1"/>
  <c r="H93" i="1"/>
  <c r="H81" i="1" s="1"/>
  <c r="E81" i="1" l="1"/>
  <c r="E83" i="1" s="1"/>
  <c r="F94" i="1"/>
  <c r="F81" i="1"/>
  <c r="G82" i="1" s="1"/>
  <c r="G81" i="1"/>
  <c r="F82" i="1" l="1"/>
  <c r="F83" i="1" s="1"/>
  <c r="G83" i="1"/>
  <c r="H82" i="1"/>
  <c r="H83" i="1" s="1"/>
</calcChain>
</file>

<file path=xl/sharedStrings.xml><?xml version="1.0" encoding="utf-8"?>
<sst xmlns="http://schemas.openxmlformats.org/spreadsheetml/2006/main" count="589" uniqueCount="288">
  <si>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</si>
  <si>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</si>
  <si>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</si>
  <si>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</si>
  <si>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</si>
  <si>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</si>
  <si>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</si>
  <si>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</si>
  <si>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</si>
  <si>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</si>
  <si>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</si>
  <si>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</si>
  <si>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</si>
  <si>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</si>
  <si>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</si>
  <si>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</si>
  <si>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</si>
  <si>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</si>
  <si>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</si>
  <si>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</si>
  <si>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</si>
  <si>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</si>
  <si>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</si>
  <si>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</si>
  <si>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</si>
  <si>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</si>
  <si>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</si>
  <si>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</si>
  <si>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</si>
  <si>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</si>
  <si>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</si>
  <si>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</si>
  <si>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</si>
  <si>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</si>
  <si>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</si>
  <si>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</si>
  <si>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</si>
  <si>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</si>
  <si>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</si>
  <si>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</si>
  <si>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</si>
  <si>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</si>
  <si>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</si>
  <si>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</si>
  <si>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</si>
  <si>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</si>
  <si>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</si>
  <si>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</si>
  <si>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</si>
  <si>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</si>
  <si>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</si>
  <si>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</si>
  <si>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</si>
  <si>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</si>
  <si>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</si>
  <si>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</si>
  <si>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</si>
  <si>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</si>
  <si>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 xml:space="preserve">Тыс. руб. в ценах соотв. лет </t>
  </si>
  <si>
    <t>Индекс производства[2]</t>
  </si>
  <si>
    <t>Индекс-дефлятор</t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</si>
  <si>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</si>
  <si>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</si>
  <si>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</si>
  <si>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</si>
  <si>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</si>
  <si>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3.3</t>
  </si>
  <si>
    <t>3.4</t>
  </si>
  <si>
    <t>3.5</t>
  </si>
  <si>
    <t>3.6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</si>
  <si>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</si>
  <si>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</si>
  <si>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химических веществ и химических продуктов (группировка 20)</t>
  </si>
  <si>
    <t>Производство прочей неметаллической минеральной продукции (группировка 23)</t>
  </si>
  <si>
    <t>Производство готовых металлических изделий, кроме машин и оборудования (группировка 25)</t>
  </si>
  <si>
    <t>Производство мебели (группировка 31)</t>
  </si>
  <si>
    <t>Производство прочих готовых изделий (группировка 32)</t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</si>
  <si>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</si>
  <si>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</si>
  <si>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</si>
  <si>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</si>
  <si>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</si>
  <si>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</si>
  <si>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</si>
  <si>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</si>
  <si>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</si>
  <si>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</si>
  <si>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</si>
  <si>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</si>
  <si>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</si>
  <si>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</si>
  <si>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</si>
  <si>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</si>
  <si>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</si>
  <si>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</si>
  <si>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</si>
  <si>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</si>
  <si>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</si>
  <si>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</si>
  <si>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</si>
  <si>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</si>
  <si>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</si>
  <si>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</si>
  <si>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</si>
  <si>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</si>
  <si>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</si>
  <si>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</si>
  <si>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</si>
  <si>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</si>
  <si>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</si>
  <si>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</si>
  <si>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</si>
  <si>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</si>
  <si>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</si>
  <si>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</si>
  <si>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</si>
  <si>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</si>
  <si>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</si>
  <si>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</si>
  <si>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</si>
  <si>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</si>
  <si>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</si>
  <si>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</si>
  <si>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</si>
  <si>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</si>
  <si>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</si>
  <si>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</si>
  <si>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</si>
  <si>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</si>
  <si>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</si>
  <si>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</si>
  <si>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</si>
  <si>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</si>
  <si>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</si>
  <si>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</si>
  <si>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</si>
  <si>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</si>
  <si>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</si>
  <si>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</si>
  <si>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</si>
  <si>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</si>
  <si>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</si>
  <si>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</si>
  <si>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</si>
  <si>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</si>
  <si>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</si>
  <si>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</si>
  <si>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</si>
  <si>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</si>
  <si>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</si>
  <si>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</si>
  <si>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</si>
  <si>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</si>
  <si>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</si>
  <si>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</si>
  <si>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</si>
  <si>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</si>
  <si>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</si>
  <si>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</si>
  <si>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</si>
  <si>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</si>
  <si>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</si>
  <si>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</si>
  <si>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</si>
  <si>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</si>
  <si>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</si>
  <si>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</si>
  <si>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</si>
  <si>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</si>
  <si>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</si>
  <si>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</si>
  <si>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</si>
  <si>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</si>
  <si>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</si>
  <si>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</si>
  <si>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</si>
  <si>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</si>
  <si>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</si>
  <si>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</si>
  <si>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</si>
  <si>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</si>
  <si>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</si>
  <si>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</si>
  <si>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</si>
  <si>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</si>
  <si>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</si>
  <si>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</si>
  <si>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</si>
  <si>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</si>
  <si>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</si>
  <si>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</si>
  <si>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</si>
  <si>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</si>
  <si>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</si>
  <si>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</si>
  <si>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</si>
  <si>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</si>
  <si>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</si>
  <si>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</si>
  <si>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</si>
  <si>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</si>
  <si>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</si>
  <si>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</si>
  <si>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</si>
  <si>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</si>
  <si>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</si>
  <si>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</si>
  <si>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</si>
  <si>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</si>
  <si>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</si>
  <si>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</si>
  <si>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</si>
  <si>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</si>
  <si>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</si>
  <si>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</si>
  <si>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</si>
  <si>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</si>
  <si>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</si>
  <si>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</si>
  <si>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</si>
  <si>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</si>
  <si>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</si>
  <si>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</si>
  <si>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</si>
  <si>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</si>
  <si>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</si>
  <si>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</si>
  <si>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</si>
  <si>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</si>
  <si>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</si>
  <si>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</si>
  <si>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</si>
  <si>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</si>
  <si>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</si>
  <si>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</si>
  <si>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</si>
  <si>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</si>
  <si>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</si>
  <si>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</si>
  <si>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</si>
  <si>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</si>
  <si>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</si>
  <si>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</si>
  <si>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</si>
  <si>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</si>
  <si>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</si>
  <si>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</si>
  <si>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</si>
  <si>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</si>
  <si>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</si>
  <si>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</si>
  <si>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</si>
  <si>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</si>
  <si>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</si>
  <si>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</si>
  <si>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</si>
  <si>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МУНИЦИПАЛЬНОЕ ОБРАЗОВАНИЕ ПРИОЗЕРСКИЙ МУНИЦИПАЛЬНЫЙ РАЙОН ЛЕНИНГРАДСКОЙ ОБЛАСТИ</t>
  </si>
  <si>
    <t xml:space="preserve">Протяженность автодорог общего пользования местного значения с твердым покрытием,  (на конец года)
</t>
  </si>
  <si>
    <t>Удельный вес автомобильных дорог с твердым покрытием в общей протяженности автомобильных дорог общего пользования</t>
  </si>
  <si>
    <t>1***</t>
  </si>
  <si>
    <t>***) Новый корпус (блок начальных классов) МОУ "Сосновский центр образования" (пос. Сосново)</t>
  </si>
  <si>
    <t>Раздел G: Торговля оптовая и розничная; ремонт а/т средств и мотоциклов</t>
  </si>
  <si>
    <t>Раздел I: Деятельность гостиниц и предприятий общественного питания</t>
  </si>
  <si>
    <t>Раздел Н: Транспортировка и хранение</t>
  </si>
  <si>
    <t>Раздел J: Деятельность в области информации и связи</t>
  </si>
  <si>
    <t>Раздел К: Деятельность финансовая и страховая</t>
  </si>
  <si>
    <t>Раздел L: Деятельность по операциям с недвижимым имуществом</t>
  </si>
  <si>
    <t>Раздел М: Деятельность профессиональная, научная и техническая</t>
  </si>
  <si>
    <t>Раздел N: Деятельность административная и сопутствующие доп. услуги</t>
  </si>
  <si>
    <t>Раздел О: Государственное управление и обеспечение военной безопасности; социальное обеспечение</t>
  </si>
  <si>
    <t>2.11</t>
  </si>
  <si>
    <t>2.12</t>
  </si>
  <si>
    <t>2.13</t>
  </si>
  <si>
    <t>2.14</t>
  </si>
  <si>
    <t>2.15</t>
  </si>
  <si>
    <t>2.16</t>
  </si>
  <si>
    <t>Раздел Р: Образование</t>
  </si>
  <si>
    <t>Раздел Q : Деятельность в области здравоохранения и социальных услуг</t>
  </si>
  <si>
    <t>Раздел R : Деятельность в области культуры, спорта, организации досуга и развлечений</t>
  </si>
  <si>
    <t>Раздел S: Предоставление прочих видов услуг</t>
  </si>
  <si>
    <t>2.17</t>
  </si>
  <si>
    <t>2.18</t>
  </si>
  <si>
    <t>2.19</t>
  </si>
  <si>
    <t xml:space="preserve"> муниципального образования Ленинградской области на 2020 -  2022годы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</si>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</sst>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u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0"/>
      <name val="Calibri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/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2" borderId="1" xfId="0" applyFont="1" applyFill="1" applyBorder="1" applyAlignment="1">
      <alignment horizontal="justify" vertical="top" wrapText="1"/>
    </xf>
    <xf numFmtId="0" fontId="9" fillId="0" borderId="1" xfId="1" applyFont="1" applyBorder="1" applyAlignment="1" applyProtection="1">
      <alignment horizontal="justify" vertical="top" wrapText="1"/>
    </xf>
    <xf numFmtId="0" fontId="2" fillId="2" borderId="1" xfId="0" applyFont="1" applyFill="1" applyBorder="1" applyAlignment="1">
      <alignment horizontal="left" vertical="top" wrapText="1" indent="2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4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7" fillId="0" borderId="0" xfId="1" applyFont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showWhiteSpace="0" zoomScaleNormal="100" zoomScaleSheetLayoutView="120" zoomScalePageLayoutView="120" workbookViewId="0">
      <selection activeCell="I8" sqref="I8"/>
    </sheetView>
  </sheetViews>
  <sheetFormatPr defaultRowHeight="15" x14ac:dyDescent="0.25"/>
  <cols>
    <col min="1" max="1" width="4.140625" style="2" customWidth="1"/>
    <col min="2" max="2" width="44.140625" customWidth="1"/>
    <col min="3" max="3" width="16.85546875" customWidth="1"/>
    <col min="4" max="4" width="10.7109375" customWidth="1"/>
    <col min="5" max="5" width="12.28515625" customWidth="1"/>
    <col min="6" max="6" width="10.5703125" customWidth="1"/>
    <col min="7" max="7" width="11" customWidth="1"/>
    <col min="8" max="8" width="12.42578125" customWidth="1"/>
    <col min="9" max="9" width="49.140625" customWidth="1"/>
  </cols>
  <sheetData>
    <row r="1" spans="1:9" ht="38.25" customHeight="1" x14ac:dyDescent="0.25">
      <c r="A1" s="55" t="s">
        <v>256</v>
      </c>
      <c r="B1" s="55"/>
      <c r="C1" s="55"/>
      <c r="D1" s="55"/>
      <c r="E1" s="55"/>
      <c r="F1" s="55"/>
      <c r="G1" s="55"/>
      <c r="H1" s="55"/>
      <c r="I1" s="55"/>
    </row>
    <row r="2" spans="1:9" ht="18.75" x14ac:dyDescent="0.3">
      <c r="A2" s="43" t="s">
        <v>255</v>
      </c>
      <c r="B2" s="43"/>
      <c r="C2" s="43"/>
      <c r="D2" s="43"/>
      <c r="E2" s="43"/>
      <c r="F2" s="43"/>
      <c r="G2" s="43"/>
      <c r="H2" s="43"/>
      <c r="I2" s="9"/>
    </row>
    <row r="3" spans="1:9" ht="18.75" x14ac:dyDescent="0.3">
      <c r="A3" s="43" t="s">
        <v>283</v>
      </c>
      <c r="B3" s="43"/>
      <c r="C3" s="43"/>
      <c r="D3" s="43"/>
      <c r="E3" s="43"/>
      <c r="F3" s="43"/>
      <c r="G3" s="43"/>
      <c r="H3" s="43"/>
      <c r="I3" s="9"/>
    </row>
    <row r="4" spans="1:9" s="5" customFormat="1" ht="12" customHeight="1" x14ac:dyDescent="0.3">
      <c r="A4" s="10"/>
      <c r="B4" s="10"/>
      <c r="C4" s="10"/>
      <c r="D4" s="10"/>
      <c r="E4" s="10"/>
      <c r="F4" s="10"/>
      <c r="G4" s="10"/>
      <c r="H4" s="10"/>
      <c r="I4" s="11"/>
    </row>
    <row r="5" spans="1:9" ht="21" customHeight="1" x14ac:dyDescent="0.25">
      <c r="A5" s="40" t="s">
        <v>0</v>
      </c>
      <c r="B5" s="40" t="s">
        <v>1</v>
      </c>
      <c r="C5" s="40" t="s">
        <v>2</v>
      </c>
      <c r="D5" s="6" t="s">
        <v>3</v>
      </c>
      <c r="E5" s="6" t="s">
        <v>4</v>
      </c>
      <c r="F5" s="40" t="s">
        <v>5</v>
      </c>
      <c r="G5" s="40"/>
      <c r="H5" s="40"/>
      <c r="I5" s="9"/>
    </row>
    <row r="6" spans="1:9" ht="21.75" customHeight="1" x14ac:dyDescent="0.25">
      <c r="A6" s="40"/>
      <c r="B6" s="40"/>
      <c r="C6" s="40"/>
      <c r="D6" s="12">
        <v>2018</v>
      </c>
      <c r="E6" s="6">
        <v>2019</v>
      </c>
      <c r="F6" s="12">
        <v>2020</v>
      </c>
      <c r="G6" s="12">
        <v>2021</v>
      </c>
      <c r="H6" s="12">
        <v>2022</v>
      </c>
      <c r="I6" s="9"/>
    </row>
    <row r="7" spans="1:9" ht="20.25" customHeight="1" x14ac:dyDescent="0.25">
      <c r="A7" s="13" t="s">
        <v>6</v>
      </c>
      <c r="B7" s="40" t="s">
        <v>7</v>
      </c>
      <c r="C7" s="40"/>
      <c r="D7" s="40"/>
      <c r="E7" s="40"/>
      <c r="F7" s="40"/>
      <c r="G7" s="40"/>
      <c r="H7" s="40"/>
      <c r="I7" s="9"/>
    </row>
    <row r="8" spans="1:9" ht="31.5" customHeight="1" x14ac:dyDescent="0.25">
      <c r="A8" s="38">
        <v>1</v>
      </c>
      <c r="B8" s="14" t="s">
        <v>8</v>
      </c>
      <c r="C8" s="14" t="s">
        <v>9</v>
      </c>
      <c r="D8" s="15">
        <v>61702</v>
      </c>
      <c r="E8" s="15">
        <v>61028</v>
      </c>
      <c r="F8" s="15">
        <v>60728</v>
      </c>
      <c r="G8" s="15">
        <v>60448</v>
      </c>
      <c r="H8" s="15">
        <v>60238</v>
      </c>
      <c r="I8" s="9"/>
    </row>
    <row r="9" spans="1:9" ht="13.5" customHeight="1" x14ac:dyDescent="0.25">
      <c r="A9" s="38"/>
      <c r="B9" s="14" t="s">
        <v>10</v>
      </c>
      <c r="C9" s="16" t="s">
        <v>11</v>
      </c>
      <c r="D9" s="15">
        <v>99.5</v>
      </c>
      <c r="E9" s="17">
        <f t="shared" ref="E9:H9" si="0">E8/D8*100</f>
        <v>98.907652912385331</v>
      </c>
      <c r="F9" s="17">
        <f t="shared" si="0"/>
        <v>99.508422363505275</v>
      </c>
      <c r="G9" s="17">
        <f t="shared" si="0"/>
        <v>99.538927677512845</v>
      </c>
      <c r="H9" s="17">
        <f t="shared" si="0"/>
        <v>99.652593965060873</v>
      </c>
      <c r="I9" s="9"/>
    </row>
    <row r="10" spans="1:9" x14ac:dyDescent="0.25">
      <c r="A10" s="38" t="s">
        <v>12</v>
      </c>
      <c r="B10" s="14" t="s">
        <v>13</v>
      </c>
      <c r="C10" s="16" t="s">
        <v>9</v>
      </c>
      <c r="D10" s="15">
        <v>22734</v>
      </c>
      <c r="E10" s="15">
        <v>22348</v>
      </c>
      <c r="F10" s="15">
        <v>22192</v>
      </c>
      <c r="G10" s="15">
        <v>22036</v>
      </c>
      <c r="H10" s="15">
        <v>21880</v>
      </c>
      <c r="I10" s="9"/>
    </row>
    <row r="11" spans="1:9" ht="14.25" customHeight="1" x14ac:dyDescent="0.25">
      <c r="A11" s="38"/>
      <c r="B11" s="14" t="s">
        <v>10</v>
      </c>
      <c r="C11" s="16" t="s">
        <v>11</v>
      </c>
      <c r="D11" s="17">
        <v>99.3</v>
      </c>
      <c r="E11" s="17">
        <f t="shared" ref="E11:H11" si="1">E10/D10*100</f>
        <v>98.302102577637015</v>
      </c>
      <c r="F11" s="17">
        <f t="shared" si="1"/>
        <v>99.301950957580104</v>
      </c>
      <c r="G11" s="17">
        <f t="shared" si="1"/>
        <v>99.297043979812543</v>
      </c>
      <c r="H11" s="17">
        <f t="shared" si="1"/>
        <v>99.29206752586677</v>
      </c>
      <c r="I11" s="9"/>
    </row>
    <row r="12" spans="1:9" ht="17.25" customHeight="1" x14ac:dyDescent="0.25">
      <c r="A12" s="38" t="s">
        <v>14</v>
      </c>
      <c r="B12" s="14" t="s">
        <v>15</v>
      </c>
      <c r="C12" s="16" t="s">
        <v>9</v>
      </c>
      <c r="D12" s="15">
        <v>38968</v>
      </c>
      <c r="E12" s="15">
        <f t="shared" ref="E12:H12" si="2">E8-E10</f>
        <v>38680</v>
      </c>
      <c r="F12" s="15">
        <f t="shared" si="2"/>
        <v>38536</v>
      </c>
      <c r="G12" s="15">
        <f t="shared" si="2"/>
        <v>38412</v>
      </c>
      <c r="H12" s="15">
        <f t="shared" si="2"/>
        <v>38358</v>
      </c>
      <c r="I12" s="9"/>
    </row>
    <row r="13" spans="1:9" ht="20.25" customHeight="1" x14ac:dyDescent="0.25">
      <c r="A13" s="38"/>
      <c r="B13" s="14" t="s">
        <v>16</v>
      </c>
      <c r="C13" s="16" t="s">
        <v>11</v>
      </c>
      <c r="D13" s="15">
        <v>99.6</v>
      </c>
      <c r="E13" s="17">
        <f t="shared" ref="E13:H13" si="3">E12/D12*100</f>
        <v>99.260932046807639</v>
      </c>
      <c r="F13" s="17">
        <f t="shared" si="3"/>
        <v>99.627714581178907</v>
      </c>
      <c r="G13" s="17">
        <f t="shared" si="3"/>
        <v>99.678222960348762</v>
      </c>
      <c r="H13" s="17">
        <f t="shared" si="3"/>
        <v>99.859418931583875</v>
      </c>
      <c r="I13" s="9"/>
    </row>
    <row r="14" spans="1:9" s="5" customFormat="1" ht="22.5" customHeight="1" x14ac:dyDescent="0.25">
      <c r="A14" s="18" t="s">
        <v>17</v>
      </c>
      <c r="B14" s="19" t="s">
        <v>18</v>
      </c>
      <c r="C14" s="20" t="s">
        <v>9</v>
      </c>
      <c r="D14" s="20">
        <f>(D8+E8)/2</f>
        <v>61365</v>
      </c>
      <c r="E14" s="20">
        <f>(E8+F8)/2</f>
        <v>60878</v>
      </c>
      <c r="F14" s="20">
        <f>(F8+G8)/2</f>
        <v>60588</v>
      </c>
      <c r="G14" s="20">
        <f>(G8+H8)/2</f>
        <v>60343</v>
      </c>
      <c r="H14" s="20">
        <v>59978</v>
      </c>
      <c r="I14" s="11"/>
    </row>
    <row r="15" spans="1:9" s="5" customFormat="1" ht="21.75" customHeight="1" x14ac:dyDescent="0.25">
      <c r="A15" s="18">
        <v>2</v>
      </c>
      <c r="B15" s="19" t="s">
        <v>19</v>
      </c>
      <c r="C15" s="20" t="s">
        <v>9</v>
      </c>
      <c r="D15" s="20">
        <v>479</v>
      </c>
      <c r="E15" s="20">
        <v>520</v>
      </c>
      <c r="F15" s="20">
        <v>530</v>
      </c>
      <c r="G15" s="20">
        <v>530</v>
      </c>
      <c r="H15" s="20">
        <v>550</v>
      </c>
      <c r="I15" s="11"/>
    </row>
    <row r="16" spans="1:9" s="5" customFormat="1" ht="18" customHeight="1" x14ac:dyDescent="0.25">
      <c r="A16" s="18">
        <v>3</v>
      </c>
      <c r="B16" s="19" t="s">
        <v>20</v>
      </c>
      <c r="C16" s="20" t="s">
        <v>9</v>
      </c>
      <c r="D16" s="20">
        <v>881</v>
      </c>
      <c r="E16" s="20">
        <v>800</v>
      </c>
      <c r="F16" s="20">
        <v>790</v>
      </c>
      <c r="G16" s="20">
        <v>750</v>
      </c>
      <c r="H16" s="20">
        <v>700</v>
      </c>
      <c r="I16" s="11"/>
    </row>
    <row r="17" spans="1:9" s="5" customFormat="1" ht="24.75" customHeight="1" x14ac:dyDescent="0.25">
      <c r="A17" s="18">
        <v>4</v>
      </c>
      <c r="B17" s="19" t="s">
        <v>21</v>
      </c>
      <c r="C17" s="20" t="s">
        <v>9</v>
      </c>
      <c r="D17" s="20">
        <v>-272</v>
      </c>
      <c r="E17" s="20">
        <v>-20</v>
      </c>
      <c r="F17" s="20">
        <v>-20</v>
      </c>
      <c r="G17" s="20">
        <v>10</v>
      </c>
      <c r="H17" s="20">
        <v>10</v>
      </c>
      <c r="I17" s="11"/>
    </row>
    <row r="18" spans="1:9" ht="27" customHeight="1" x14ac:dyDescent="0.25">
      <c r="A18" s="21">
        <v>5</v>
      </c>
      <c r="B18" s="14" t="s">
        <v>22</v>
      </c>
      <c r="C18" s="16" t="s">
        <v>23</v>
      </c>
      <c r="D18" s="22">
        <v>8.1</v>
      </c>
      <c r="E18" s="22">
        <f t="shared" ref="E18:H18" si="4">E15/E14*1000</f>
        <v>8.5416735109563398</v>
      </c>
      <c r="F18" s="22">
        <f t="shared" si="4"/>
        <v>8.7476067868224732</v>
      </c>
      <c r="G18" s="22">
        <f t="shared" si="4"/>
        <v>8.7831231460152797</v>
      </c>
      <c r="H18" s="22">
        <f t="shared" si="4"/>
        <v>9.1700290106372346</v>
      </c>
      <c r="I18" s="9"/>
    </row>
    <row r="19" spans="1:9" ht="31.5" customHeight="1" x14ac:dyDescent="0.25">
      <c r="A19" s="21">
        <v>6</v>
      </c>
      <c r="B19" s="14" t="s">
        <v>24</v>
      </c>
      <c r="C19" s="16" t="s">
        <v>23</v>
      </c>
      <c r="D19" s="22">
        <v>14.5</v>
      </c>
      <c r="E19" s="22">
        <f t="shared" ref="E19:H19" si="5">E16/E14*1000</f>
        <v>13.14103617070206</v>
      </c>
      <c r="F19" s="22">
        <f t="shared" si="5"/>
        <v>13.038885587905195</v>
      </c>
      <c r="G19" s="22">
        <f t="shared" si="5"/>
        <v>12.428947848134829</v>
      </c>
      <c r="H19" s="22">
        <f t="shared" si="5"/>
        <v>11.670946013538297</v>
      </c>
      <c r="I19" s="9"/>
    </row>
    <row r="20" spans="1:9" ht="30" customHeight="1" x14ac:dyDescent="0.25">
      <c r="A20" s="21">
        <v>7</v>
      </c>
      <c r="B20" s="14" t="s">
        <v>25</v>
      </c>
      <c r="C20" s="16" t="s">
        <v>23</v>
      </c>
      <c r="D20" s="22">
        <v>-6.3</v>
      </c>
      <c r="E20" s="22">
        <f t="shared" ref="E20:H20" si="6">E18-E19</f>
        <v>-4.5993626597457204</v>
      </c>
      <c r="F20" s="22">
        <f t="shared" si="6"/>
        <v>-4.2912788010827221</v>
      </c>
      <c r="G20" s="22">
        <f t="shared" si="6"/>
        <v>-3.6458247021195493</v>
      </c>
      <c r="H20" s="22">
        <f t="shared" si="6"/>
        <v>-2.5009170029010619</v>
      </c>
      <c r="I20" s="9"/>
    </row>
    <row r="21" spans="1:9" ht="36.75" customHeight="1" x14ac:dyDescent="0.25">
      <c r="A21" s="21">
        <v>8</v>
      </c>
      <c r="B21" s="14" t="s">
        <v>26</v>
      </c>
      <c r="C21" s="16" t="s">
        <v>23</v>
      </c>
      <c r="D21" s="22">
        <v>0.2</v>
      </c>
      <c r="E21" s="22">
        <f t="shared" ref="E21:H21" si="7">E17/E14*1000</f>
        <v>-0.32852590426755152</v>
      </c>
      <c r="F21" s="22">
        <f t="shared" si="7"/>
        <v>-0.33009836931405562</v>
      </c>
      <c r="G21" s="22">
        <f t="shared" si="7"/>
        <v>0.16571930464179774</v>
      </c>
      <c r="H21" s="22">
        <f t="shared" si="7"/>
        <v>0.16672780019340425</v>
      </c>
      <c r="I21" s="9"/>
    </row>
    <row r="22" spans="1:9" ht="39" customHeight="1" x14ac:dyDescent="0.3">
      <c r="A22" s="39"/>
      <c r="B22" s="39"/>
      <c r="C22" s="39"/>
      <c r="D22" s="39"/>
      <c r="E22" s="39"/>
      <c r="F22" s="39"/>
      <c r="G22" s="39"/>
      <c r="H22" s="39"/>
      <c r="I22" s="9"/>
    </row>
    <row r="23" spans="1:9" ht="23.25" customHeight="1" x14ac:dyDescent="0.25">
      <c r="A23" s="40" t="s">
        <v>0</v>
      </c>
      <c r="B23" s="40" t="s">
        <v>1</v>
      </c>
      <c r="C23" s="40" t="s">
        <v>2</v>
      </c>
      <c r="D23" s="6" t="s">
        <v>3</v>
      </c>
      <c r="E23" s="6" t="s">
        <v>4</v>
      </c>
      <c r="F23" s="40" t="s">
        <v>5</v>
      </c>
      <c r="G23" s="40"/>
      <c r="H23" s="40"/>
      <c r="I23" s="9"/>
    </row>
    <row r="24" spans="1:9" ht="18" customHeight="1" x14ac:dyDescent="0.25">
      <c r="A24" s="40"/>
      <c r="B24" s="40"/>
      <c r="C24" s="40"/>
      <c r="D24" s="12">
        <v>2018</v>
      </c>
      <c r="E24" s="6">
        <v>2019</v>
      </c>
      <c r="F24" s="12">
        <v>2020</v>
      </c>
      <c r="G24" s="12">
        <v>2021</v>
      </c>
      <c r="H24" s="12">
        <v>2022</v>
      </c>
      <c r="I24" s="9"/>
    </row>
    <row r="25" spans="1:9" ht="15.75" customHeight="1" x14ac:dyDescent="0.25">
      <c r="A25" s="3" t="s">
        <v>27</v>
      </c>
      <c r="B25" s="42" t="s">
        <v>28</v>
      </c>
      <c r="C25" s="42"/>
      <c r="D25" s="42"/>
      <c r="E25" s="42"/>
      <c r="F25" s="42"/>
      <c r="G25" s="42"/>
      <c r="H25" s="42"/>
      <c r="I25" s="9"/>
    </row>
    <row r="26" spans="1:9" ht="27.75" customHeight="1" x14ac:dyDescent="0.25">
      <c r="A26" s="21">
        <v>1</v>
      </c>
      <c r="B26" s="14" t="s">
        <v>29</v>
      </c>
      <c r="C26" s="12" t="s">
        <v>9</v>
      </c>
      <c r="D26" s="16">
        <v>22063</v>
      </c>
      <c r="E26" s="16">
        <v>21890</v>
      </c>
      <c r="F26" s="16">
        <v>21950</v>
      </c>
      <c r="G26" s="16">
        <v>21650</v>
      </c>
      <c r="H26" s="16">
        <v>21650</v>
      </c>
      <c r="I26" s="9"/>
    </row>
    <row r="27" spans="1:9" ht="33" customHeight="1" x14ac:dyDescent="0.25">
      <c r="A27" s="21" t="s">
        <v>30</v>
      </c>
      <c r="B27" s="8" t="s">
        <v>31</v>
      </c>
      <c r="C27" s="12" t="s">
        <v>11</v>
      </c>
      <c r="D27" s="16">
        <v>0.28000000000000003</v>
      </c>
      <c r="E27" s="16">
        <v>0.34</v>
      </c>
      <c r="F27" s="16">
        <v>0.35</v>
      </c>
      <c r="G27" s="16">
        <v>0.35</v>
      </c>
      <c r="H27" s="16">
        <v>0.35</v>
      </c>
      <c r="I27" s="9"/>
    </row>
    <row r="28" spans="1:9" ht="41.25" customHeight="1" x14ac:dyDescent="0.25">
      <c r="A28" s="21" t="s">
        <v>32</v>
      </c>
      <c r="B28" s="8" t="s">
        <v>33</v>
      </c>
      <c r="C28" s="12" t="s">
        <v>9</v>
      </c>
      <c r="D28" s="16">
        <v>86</v>
      </c>
      <c r="E28" s="16">
        <v>91</v>
      </c>
      <c r="F28" s="16">
        <v>91</v>
      </c>
      <c r="G28" s="16">
        <v>92</v>
      </c>
      <c r="H28" s="16">
        <v>92</v>
      </c>
      <c r="I28" s="9"/>
    </row>
    <row r="29" spans="1:9" ht="32.25" customHeight="1" x14ac:dyDescent="0.25">
      <c r="A29" s="21" t="s">
        <v>34</v>
      </c>
      <c r="B29" s="8" t="s">
        <v>35</v>
      </c>
      <c r="C29" s="12" t="s">
        <v>36</v>
      </c>
      <c r="D29" s="16">
        <v>708</v>
      </c>
      <c r="E29" s="16">
        <v>730</v>
      </c>
      <c r="F29" s="16">
        <v>735</v>
      </c>
      <c r="G29" s="16">
        <v>740</v>
      </c>
      <c r="H29" s="16">
        <v>745</v>
      </c>
      <c r="I29" s="9"/>
    </row>
    <row r="30" spans="1:9" s="1" customFormat="1" ht="18.75" customHeight="1" x14ac:dyDescent="0.25">
      <c r="A30" s="7" t="s">
        <v>37</v>
      </c>
      <c r="B30" s="23" t="s">
        <v>38</v>
      </c>
      <c r="C30" s="24" t="s">
        <v>36</v>
      </c>
      <c r="D30" s="15">
        <v>3</v>
      </c>
      <c r="E30" s="15">
        <v>7</v>
      </c>
      <c r="F30" s="15">
        <v>6</v>
      </c>
      <c r="G30" s="15">
        <v>6</v>
      </c>
      <c r="H30" s="15">
        <v>7</v>
      </c>
      <c r="I30" s="25"/>
    </row>
    <row r="31" spans="1:9" s="1" customFormat="1" ht="14.25" customHeight="1" x14ac:dyDescent="0.25">
      <c r="A31" s="7" t="s">
        <v>39</v>
      </c>
      <c r="B31" s="26" t="s">
        <v>40</v>
      </c>
      <c r="C31" s="24" t="s">
        <v>36</v>
      </c>
      <c r="D31" s="15">
        <v>1</v>
      </c>
      <c r="E31" s="15">
        <v>4</v>
      </c>
      <c r="F31" s="15">
        <v>4</v>
      </c>
      <c r="G31" s="15">
        <v>3</v>
      </c>
      <c r="H31" s="15">
        <v>4</v>
      </c>
      <c r="I31" s="25"/>
    </row>
    <row r="32" spans="1:9" s="1" customFormat="1" ht="16.5" customHeight="1" x14ac:dyDescent="0.25">
      <c r="A32" s="7" t="s">
        <v>41</v>
      </c>
      <c r="B32" s="26" t="s">
        <v>42</v>
      </c>
      <c r="C32" s="24" t="s">
        <v>36</v>
      </c>
      <c r="D32" s="15">
        <v>2</v>
      </c>
      <c r="E32" s="15">
        <v>3</v>
      </c>
      <c r="F32" s="15">
        <v>2</v>
      </c>
      <c r="G32" s="15">
        <v>3</v>
      </c>
      <c r="H32" s="15">
        <v>3</v>
      </c>
      <c r="I32" s="25"/>
    </row>
    <row r="33" spans="1:9" s="1" customFormat="1" ht="32.25" customHeight="1" x14ac:dyDescent="0.25">
      <c r="A33" s="7" t="s">
        <v>43</v>
      </c>
      <c r="B33" s="26" t="s">
        <v>44</v>
      </c>
      <c r="C33" s="24" t="s">
        <v>9</v>
      </c>
      <c r="D33" s="15">
        <v>10714</v>
      </c>
      <c r="E33" s="15">
        <v>10700</v>
      </c>
      <c r="F33" s="15">
        <v>10750</v>
      </c>
      <c r="G33" s="15">
        <v>10730</v>
      </c>
      <c r="H33" s="15">
        <v>10730</v>
      </c>
      <c r="I33" s="25"/>
    </row>
    <row r="34" spans="1:9" s="1" customFormat="1" ht="40.5" customHeight="1" x14ac:dyDescent="0.25">
      <c r="A34" s="7" t="s">
        <v>45</v>
      </c>
      <c r="B34" s="26" t="s">
        <v>46</v>
      </c>
      <c r="C34" s="24" t="s">
        <v>47</v>
      </c>
      <c r="D34" s="15">
        <v>35595</v>
      </c>
      <c r="E34" s="15">
        <v>38517</v>
      </c>
      <c r="F34" s="15">
        <v>40712</v>
      </c>
      <c r="G34" s="15">
        <v>43073</v>
      </c>
      <c r="H34" s="15">
        <v>45228</v>
      </c>
      <c r="I34" s="25"/>
    </row>
    <row r="35" spans="1:9" s="1" customFormat="1" ht="44.25" customHeight="1" x14ac:dyDescent="0.25">
      <c r="A35" s="7" t="s">
        <v>48</v>
      </c>
      <c r="B35" s="26" t="s">
        <v>49</v>
      </c>
      <c r="C35" s="24" t="s">
        <v>50</v>
      </c>
      <c r="D35" s="15">
        <v>4604647</v>
      </c>
      <c r="E35" s="15">
        <f>E34*E33*12/1000</f>
        <v>4945582.8</v>
      </c>
      <c r="F35" s="15">
        <f>F34*F33*12/1000</f>
        <v>5251848</v>
      </c>
      <c r="G35" s="15">
        <f t="shared" ref="G35:H35" si="8">G34*G33*12/1000</f>
        <v>5546079.4800000004</v>
      </c>
      <c r="H35" s="15">
        <f t="shared" si="8"/>
        <v>5823557.2800000003</v>
      </c>
      <c r="I35" s="25"/>
    </row>
    <row r="36" spans="1:9" ht="42" customHeight="1" x14ac:dyDescent="0.3">
      <c r="A36" s="39"/>
      <c r="B36" s="39"/>
      <c r="C36" s="39"/>
      <c r="D36" s="39"/>
      <c r="E36" s="39"/>
      <c r="F36" s="39"/>
      <c r="G36" s="39"/>
      <c r="H36" s="39"/>
      <c r="I36" s="9"/>
    </row>
    <row r="37" spans="1:9" ht="18" customHeight="1" x14ac:dyDescent="0.25">
      <c r="A37" s="40" t="s">
        <v>0</v>
      </c>
      <c r="B37" s="40" t="s">
        <v>1</v>
      </c>
      <c r="C37" s="40" t="s">
        <v>2</v>
      </c>
      <c r="D37" s="6" t="s">
        <v>3</v>
      </c>
      <c r="E37" s="6" t="s">
        <v>4</v>
      </c>
      <c r="F37" s="40" t="s">
        <v>5</v>
      </c>
      <c r="G37" s="40"/>
      <c r="H37" s="40"/>
      <c r="I37" s="9"/>
    </row>
    <row r="38" spans="1:9" ht="18.75" customHeight="1" x14ac:dyDescent="0.25">
      <c r="A38" s="40"/>
      <c r="B38" s="40"/>
      <c r="C38" s="40"/>
      <c r="D38" s="12">
        <v>2018</v>
      </c>
      <c r="E38" s="6">
        <v>2019</v>
      </c>
      <c r="F38" s="12">
        <v>2020</v>
      </c>
      <c r="G38" s="12">
        <v>2021</v>
      </c>
      <c r="H38" s="12">
        <v>2022</v>
      </c>
      <c r="I38" s="9"/>
    </row>
    <row r="39" spans="1:9" ht="18" customHeight="1" x14ac:dyDescent="0.25">
      <c r="A39" s="3" t="s">
        <v>51</v>
      </c>
      <c r="B39" s="40" t="s">
        <v>52</v>
      </c>
      <c r="C39" s="40"/>
      <c r="D39" s="40"/>
      <c r="E39" s="40"/>
      <c r="F39" s="40"/>
      <c r="G39" s="40"/>
      <c r="H39" s="40"/>
      <c r="I39" s="9"/>
    </row>
    <row r="40" spans="1:9" ht="42" customHeight="1" x14ac:dyDescent="0.25">
      <c r="A40" s="41">
        <v>1</v>
      </c>
      <c r="B40" s="14" t="s">
        <v>53</v>
      </c>
      <c r="C40" s="26" t="s">
        <v>50</v>
      </c>
      <c r="D40" s="17">
        <v>8306805</v>
      </c>
      <c r="E40" s="17">
        <f t="shared" ref="E40" si="9">E43+E46+E122+E125</f>
        <v>9584587.4264369998</v>
      </c>
      <c r="F40" s="17">
        <f>F43+F46+F71+F74</f>
        <v>8866960.399378974</v>
      </c>
      <c r="G40" s="17">
        <f>G43+G46+G71+G74</f>
        <v>9093640.6998383552</v>
      </c>
      <c r="H40" s="17">
        <f>H43+H46+H71+H74</f>
        <v>9332171.6303341314</v>
      </c>
      <c r="I40" s="9"/>
    </row>
    <row r="41" spans="1:9" ht="60.75" customHeight="1" x14ac:dyDescent="0.25">
      <c r="A41" s="41"/>
      <c r="B41" s="14" t="s">
        <v>54</v>
      </c>
      <c r="C41" s="26" t="s">
        <v>55</v>
      </c>
      <c r="D41" s="17">
        <v>128.30000000000001</v>
      </c>
      <c r="E41" s="17">
        <f>(D43*E44+D46*E47+D71*E72)/D40</f>
        <v>97.401893567984317</v>
      </c>
      <c r="F41" s="17">
        <f>(E43*F44+E46*F47+E71*F72)/E40</f>
        <v>87.378850884721032</v>
      </c>
      <c r="G41" s="17">
        <f>(F43*G44+F46*G47+F71*G72)/F40</f>
        <v>96.280981695538486</v>
      </c>
      <c r="H41" s="17">
        <f>(G43*H44+G46*H47+G71*H72)/G40</f>
        <v>96.11540401110905</v>
      </c>
      <c r="I41" s="9"/>
    </row>
    <row r="42" spans="1:9" ht="30" customHeight="1" x14ac:dyDescent="0.25">
      <c r="A42" s="41"/>
      <c r="B42" s="27" t="s">
        <v>56</v>
      </c>
      <c r="C42" s="26" t="s">
        <v>57</v>
      </c>
      <c r="D42" s="17"/>
      <c r="E42" s="17">
        <f t="shared" ref="E42:H42" si="10">E40/D40/E41*10000</f>
        <v>118.4600761719089</v>
      </c>
      <c r="F42" s="17">
        <f t="shared" si="10"/>
        <v>105.87538843133731</v>
      </c>
      <c r="G42" s="17">
        <f t="shared" si="10"/>
        <v>106.51787948793543</v>
      </c>
      <c r="H42" s="17">
        <f t="shared" si="10"/>
        <v>106.77066087848161</v>
      </c>
      <c r="I42" s="9"/>
    </row>
    <row r="43" spans="1:9" ht="69" customHeight="1" x14ac:dyDescent="0.25">
      <c r="A43" s="41" t="s">
        <v>30</v>
      </c>
      <c r="B43" s="14" t="s">
        <v>284</v>
      </c>
      <c r="C43" s="26" t="s">
        <v>58</v>
      </c>
      <c r="D43" s="17">
        <v>4282280</v>
      </c>
      <c r="E43" s="17">
        <f>D43*E44*E45/10000</f>
        <v>4488030.7071599998</v>
      </c>
      <c r="F43" s="17">
        <f>E43*F44*F45/10000</f>
        <v>4508226.8453422198</v>
      </c>
      <c r="G43" s="17">
        <f>F43*G44*G45/10000</f>
        <v>4572694.4892306142</v>
      </c>
      <c r="H43" s="17">
        <f>G43*H44*H45/10000</f>
        <v>4647046.5016255034</v>
      </c>
      <c r="I43" s="9"/>
    </row>
    <row r="44" spans="1:9" ht="59.25" customHeight="1" x14ac:dyDescent="0.25">
      <c r="A44" s="41"/>
      <c r="B44" s="27" t="s">
        <v>59</v>
      </c>
      <c r="C44" s="26" t="s">
        <v>55</v>
      </c>
      <c r="D44" s="17">
        <v>151.9</v>
      </c>
      <c r="E44" s="17">
        <v>100.1</v>
      </c>
      <c r="F44" s="17">
        <v>98</v>
      </c>
      <c r="G44" s="17">
        <v>98</v>
      </c>
      <c r="H44" s="17">
        <v>98</v>
      </c>
      <c r="I44" s="25"/>
    </row>
    <row r="45" spans="1:9" ht="25.5" x14ac:dyDescent="0.25">
      <c r="A45" s="41"/>
      <c r="B45" s="14" t="s">
        <v>60</v>
      </c>
      <c r="C45" s="26" t="s">
        <v>57</v>
      </c>
      <c r="D45" s="17"/>
      <c r="E45" s="17">
        <v>104.7</v>
      </c>
      <c r="F45" s="17">
        <v>102.5</v>
      </c>
      <c r="G45" s="17">
        <v>103.5</v>
      </c>
      <c r="H45" s="17">
        <v>103.7</v>
      </c>
      <c r="I45" s="9"/>
    </row>
    <row r="46" spans="1:9" ht="67.5" customHeight="1" x14ac:dyDescent="0.25">
      <c r="A46" s="46">
        <v>3</v>
      </c>
      <c r="B46" s="14" t="s">
        <v>285</v>
      </c>
      <c r="C46" s="26" t="s">
        <v>58</v>
      </c>
      <c r="D46" s="17">
        <v>3603461</v>
      </c>
      <c r="E46" s="17">
        <f t="shared" ref="E46:H46" si="11">E50+E53+E56+E59+E62+E65+E68</f>
        <v>3741085.6192770004</v>
      </c>
      <c r="F46" s="17">
        <f t="shared" si="11"/>
        <v>3883405.5700838179</v>
      </c>
      <c r="G46" s="17">
        <f t="shared" si="11"/>
        <v>4016718.2852304648</v>
      </c>
      <c r="H46" s="17">
        <f t="shared" si="11"/>
        <v>4150240.1454684157</v>
      </c>
      <c r="I46" s="9"/>
    </row>
    <row r="47" spans="1:9" ht="51.75" customHeight="1" x14ac:dyDescent="0.25">
      <c r="A47" s="46"/>
      <c r="B47" s="14" t="s">
        <v>61</v>
      </c>
      <c r="C47" s="26" t="s">
        <v>55</v>
      </c>
      <c r="D47" s="17">
        <v>111.1</v>
      </c>
      <c r="E47" s="17">
        <f>(D50*E51+D53*E54+D56*E57+D59*E60+D62*E63+D65*E66+D68*E69)/D46</f>
        <v>98.550858327591158</v>
      </c>
      <c r="F47" s="17">
        <f>(E50*F51+E53*F54+E56*F57+E59*F60+E62*F63+E65*F66+E68*F69)/E46</f>
        <v>99.027413142201098</v>
      </c>
      <c r="G47" s="17">
        <f t="shared" ref="G47:H47" si="12">(F50*G51+F53*G54+F56*G57+F59*G60+F62*G63+F65*G66+F68*G69)/F46</f>
        <v>98.627711881706276</v>
      </c>
      <c r="H47" s="17">
        <f t="shared" si="12"/>
        <v>98.402627187599109</v>
      </c>
      <c r="I47" s="9"/>
    </row>
    <row r="48" spans="1:9" ht="26.25" customHeight="1" x14ac:dyDescent="0.25">
      <c r="A48" s="46"/>
      <c r="B48" s="14" t="s">
        <v>60</v>
      </c>
      <c r="C48" s="26" t="s">
        <v>57</v>
      </c>
      <c r="D48" s="17"/>
      <c r="E48" s="17">
        <f>E46/D46/E47*10000</f>
        <v>105.34584485959857</v>
      </c>
      <c r="F48" s="17">
        <f>F46/E46/F47*10000</f>
        <v>104.82374396898385</v>
      </c>
      <c r="G48" s="17">
        <f>G46/F46/G47*10000</f>
        <v>104.87202797618581</v>
      </c>
      <c r="H48" s="17">
        <f>H46/G46/H47*10000</f>
        <v>105.00141706032399</v>
      </c>
      <c r="I48" s="9"/>
    </row>
    <row r="49" spans="1:9" ht="12.75" customHeight="1" x14ac:dyDescent="0.25">
      <c r="A49" s="21"/>
      <c r="B49" s="47" t="s">
        <v>62</v>
      </c>
      <c r="C49" s="47"/>
      <c r="D49" s="47"/>
      <c r="E49" s="47"/>
      <c r="F49" s="47"/>
      <c r="G49" s="47"/>
      <c r="H49" s="47"/>
      <c r="I49" s="9"/>
    </row>
    <row r="50" spans="1:9" ht="39" customHeight="1" x14ac:dyDescent="0.25">
      <c r="A50" s="41" t="s">
        <v>63</v>
      </c>
      <c r="B50" s="14" t="s">
        <v>64</v>
      </c>
      <c r="C50" s="14" t="s">
        <v>58</v>
      </c>
      <c r="D50" s="22">
        <v>194791</v>
      </c>
      <c r="E50" s="17">
        <f t="shared" ref="E50:H50" si="13">D50*E51*E52/10000</f>
        <v>190657.924562</v>
      </c>
      <c r="F50" s="17">
        <f t="shared" si="13"/>
        <v>191016.36146017656</v>
      </c>
      <c r="G50" s="17">
        <f t="shared" si="13"/>
        <v>191388.07929957809</v>
      </c>
      <c r="H50" s="17">
        <f t="shared" si="13"/>
        <v>192131.43059957767</v>
      </c>
      <c r="I50" s="9"/>
    </row>
    <row r="51" spans="1:9" ht="53.25" customHeight="1" x14ac:dyDescent="0.25">
      <c r="A51" s="41"/>
      <c r="B51" s="14" t="s">
        <v>61</v>
      </c>
      <c r="C51" s="14" t="s">
        <v>55</v>
      </c>
      <c r="D51" s="17">
        <v>98.9</v>
      </c>
      <c r="E51" s="17">
        <v>92.6</v>
      </c>
      <c r="F51" s="17">
        <v>96.8</v>
      </c>
      <c r="G51" s="17">
        <v>96.9</v>
      </c>
      <c r="H51" s="17">
        <v>96.9</v>
      </c>
      <c r="I51" s="9"/>
    </row>
    <row r="52" spans="1:9" ht="31.5" customHeight="1" x14ac:dyDescent="0.25">
      <c r="A52" s="41"/>
      <c r="B52" s="14" t="s">
        <v>60</v>
      </c>
      <c r="C52" s="14" t="s">
        <v>57</v>
      </c>
      <c r="D52" s="17"/>
      <c r="E52" s="17">
        <v>105.7</v>
      </c>
      <c r="F52" s="17">
        <v>103.5</v>
      </c>
      <c r="G52" s="17">
        <v>103.4</v>
      </c>
      <c r="H52" s="17">
        <v>103.6</v>
      </c>
      <c r="I52" s="9"/>
    </row>
    <row r="53" spans="1:9" ht="57" customHeight="1" x14ac:dyDescent="0.25">
      <c r="A53" s="41" t="s">
        <v>65</v>
      </c>
      <c r="B53" s="14" t="s">
        <v>71</v>
      </c>
      <c r="C53" s="14" t="s">
        <v>58</v>
      </c>
      <c r="D53" s="17">
        <v>2212644</v>
      </c>
      <c r="E53" s="17">
        <f t="shared" ref="E53" si="14">D53*E54*E55/10000</f>
        <v>2147888.760696</v>
      </c>
      <c r="F53" s="17">
        <f t="shared" ref="F53:G53" si="15">E53*F54*F55/10000</f>
        <v>2246375.9040401941</v>
      </c>
      <c r="G53" s="17">
        <f t="shared" si="15"/>
        <v>2358580.1340710982</v>
      </c>
      <c r="H53" s="17">
        <f t="shared" ref="H53" si="16">G53*H54*H55/10000</f>
        <v>2476134.126533336</v>
      </c>
      <c r="I53" s="9"/>
    </row>
    <row r="54" spans="1:9" ht="55.5" customHeight="1" x14ac:dyDescent="0.25">
      <c r="A54" s="41"/>
      <c r="B54" s="14" t="s">
        <v>61</v>
      </c>
      <c r="C54" s="14" t="s">
        <v>55</v>
      </c>
      <c r="D54" s="17">
        <v>115.2</v>
      </c>
      <c r="E54" s="17">
        <v>92.1</v>
      </c>
      <c r="F54" s="17">
        <v>99.7</v>
      </c>
      <c r="G54" s="17">
        <v>99.9</v>
      </c>
      <c r="H54" s="17">
        <v>99.7</v>
      </c>
      <c r="I54" s="9"/>
    </row>
    <row r="55" spans="1:9" ht="31.5" customHeight="1" x14ac:dyDescent="0.25">
      <c r="A55" s="41"/>
      <c r="B55" s="14" t="s">
        <v>60</v>
      </c>
      <c r="C55" s="14" t="s">
        <v>57</v>
      </c>
      <c r="D55" s="17">
        <v>106.3</v>
      </c>
      <c r="E55" s="17">
        <v>105.4</v>
      </c>
      <c r="F55" s="17">
        <v>104.9</v>
      </c>
      <c r="G55" s="17">
        <v>105.1</v>
      </c>
      <c r="H55" s="17">
        <v>105.3</v>
      </c>
      <c r="I55" s="9"/>
    </row>
    <row r="56" spans="1:9" ht="31.5" customHeight="1" x14ac:dyDescent="0.25">
      <c r="A56" s="41" t="s">
        <v>66</v>
      </c>
      <c r="B56" s="14" t="s">
        <v>72</v>
      </c>
      <c r="C56" s="14" t="s">
        <v>58</v>
      </c>
      <c r="D56" s="17">
        <v>501152</v>
      </c>
      <c r="E56" s="17">
        <f>D56*E57*E58/10000</f>
        <v>515724.49785600003</v>
      </c>
      <c r="F56" s="17">
        <f>E56*F57*F58/10000</f>
        <v>540342.60676115623</v>
      </c>
      <c r="G56" s="17">
        <f>F56*G57*G58/10000</f>
        <v>541776.67603950028</v>
      </c>
      <c r="H56" s="17">
        <f>G56*H57*H58/10000</f>
        <v>543677.77039572282</v>
      </c>
      <c r="I56" s="9"/>
    </row>
    <row r="57" spans="1:9" ht="55.5" customHeight="1" x14ac:dyDescent="0.25">
      <c r="A57" s="41"/>
      <c r="B57" s="14" t="s">
        <v>61</v>
      </c>
      <c r="C57" s="14" t="s">
        <v>55</v>
      </c>
      <c r="D57" s="17">
        <v>206.6</v>
      </c>
      <c r="E57" s="17">
        <v>96.9</v>
      </c>
      <c r="F57" s="17">
        <v>99.5</v>
      </c>
      <c r="G57" s="17">
        <v>95.4</v>
      </c>
      <c r="H57" s="17">
        <v>95.3</v>
      </c>
      <c r="I57" s="9"/>
    </row>
    <row r="58" spans="1:9" ht="31.5" customHeight="1" x14ac:dyDescent="0.25">
      <c r="A58" s="41"/>
      <c r="B58" s="14" t="s">
        <v>60</v>
      </c>
      <c r="C58" s="14" t="s">
        <v>57</v>
      </c>
      <c r="D58" s="17"/>
      <c r="E58" s="17">
        <v>106.2</v>
      </c>
      <c r="F58" s="17">
        <v>105.3</v>
      </c>
      <c r="G58" s="17">
        <v>105.1</v>
      </c>
      <c r="H58" s="17">
        <v>105.3</v>
      </c>
      <c r="I58" s="9"/>
    </row>
    <row r="59" spans="1:9" ht="32.25" customHeight="1" x14ac:dyDescent="0.25">
      <c r="A59" s="41" t="s">
        <v>67</v>
      </c>
      <c r="B59" s="14" t="s">
        <v>73</v>
      </c>
      <c r="C59" s="14" t="s">
        <v>58</v>
      </c>
      <c r="D59" s="22">
        <v>313666</v>
      </c>
      <c r="E59" s="17">
        <f>D59*E60*E61/10000</f>
        <v>313766.37312</v>
      </c>
      <c r="F59" s="17">
        <f>E59*F60*F61/10000</f>
        <v>315372.85695037444</v>
      </c>
      <c r="G59" s="17">
        <f>F59*G60*G61/10000</f>
        <v>319983.60811898892</v>
      </c>
      <c r="H59" s="17">
        <f>G59*H60*H61/10000</f>
        <v>324661.76846968848</v>
      </c>
      <c r="I59" s="9"/>
    </row>
    <row r="60" spans="1:9" ht="51" customHeight="1" x14ac:dyDescent="0.25">
      <c r="A60" s="41"/>
      <c r="B60" s="14" t="s">
        <v>61</v>
      </c>
      <c r="C60" s="14" t="s">
        <v>55</v>
      </c>
      <c r="D60" s="17">
        <v>57.8</v>
      </c>
      <c r="E60" s="17">
        <v>96</v>
      </c>
      <c r="F60" s="17">
        <v>96</v>
      </c>
      <c r="G60" s="17">
        <v>97</v>
      </c>
      <c r="H60" s="17">
        <v>97</v>
      </c>
      <c r="I60" s="9"/>
    </row>
    <row r="61" spans="1:9" ht="31.5" customHeight="1" x14ac:dyDescent="0.25">
      <c r="A61" s="41"/>
      <c r="B61" s="14" t="s">
        <v>60</v>
      </c>
      <c r="C61" s="14" t="s">
        <v>57</v>
      </c>
      <c r="D61" s="17"/>
      <c r="E61" s="17">
        <v>104.2</v>
      </c>
      <c r="F61" s="17">
        <v>104.7</v>
      </c>
      <c r="G61" s="17">
        <v>104.6</v>
      </c>
      <c r="H61" s="17">
        <v>104.6</v>
      </c>
      <c r="I61" s="9"/>
    </row>
    <row r="62" spans="1:9" ht="34.5" customHeight="1" x14ac:dyDescent="0.25">
      <c r="A62" s="41" t="s">
        <v>68</v>
      </c>
      <c r="B62" s="14" t="s">
        <v>74</v>
      </c>
      <c r="C62" s="14" t="s">
        <v>58</v>
      </c>
      <c r="D62" s="22">
        <v>261</v>
      </c>
      <c r="E62" s="17">
        <f>D62*E63*E64/10000</f>
        <v>214.6464</v>
      </c>
      <c r="F62" s="17">
        <f>E62*F63*F64/10000</f>
        <v>210.400694208</v>
      </c>
      <c r="G62" s="17">
        <f>F62*G63*G64/10000</f>
        <v>214.08901837746626</v>
      </c>
      <c r="H62" s="17">
        <f>G62*H63*H64/10000</f>
        <v>218.04966521744939</v>
      </c>
      <c r="I62" s="9"/>
    </row>
    <row r="63" spans="1:9" ht="51" x14ac:dyDescent="0.25">
      <c r="A63" s="41"/>
      <c r="B63" s="14" t="s">
        <v>61</v>
      </c>
      <c r="C63" s="14" t="s">
        <v>55</v>
      </c>
      <c r="D63" s="17">
        <v>83.7</v>
      </c>
      <c r="E63" s="17">
        <v>80</v>
      </c>
      <c r="F63" s="17">
        <v>93</v>
      </c>
      <c r="G63" s="17">
        <v>97</v>
      </c>
      <c r="H63" s="17">
        <v>97</v>
      </c>
      <c r="I63" s="9"/>
    </row>
    <row r="64" spans="1:9" ht="26.25" customHeight="1" x14ac:dyDescent="0.25">
      <c r="A64" s="41"/>
      <c r="B64" s="14" t="s">
        <v>60</v>
      </c>
      <c r="C64" s="14" t="s">
        <v>57</v>
      </c>
      <c r="D64" s="17"/>
      <c r="E64" s="17">
        <v>102.8</v>
      </c>
      <c r="F64" s="17">
        <v>105.4</v>
      </c>
      <c r="G64" s="17">
        <v>104.9</v>
      </c>
      <c r="H64" s="17">
        <v>105</v>
      </c>
      <c r="I64" s="9"/>
    </row>
    <row r="65" spans="1:9" ht="26.25" customHeight="1" x14ac:dyDescent="0.25">
      <c r="A65" s="41" t="s">
        <v>69</v>
      </c>
      <c r="B65" s="14" t="s">
        <v>75</v>
      </c>
      <c r="C65" s="14" t="s">
        <v>58</v>
      </c>
      <c r="D65" s="22">
        <v>401149</v>
      </c>
      <c r="E65" s="17">
        <f>D65*E66*E67/10000</f>
        <v>384195.23981299996</v>
      </c>
      <c r="F65" s="17">
        <f>E65*F66*F67/10000</f>
        <v>389812.17421906599</v>
      </c>
      <c r="G65" s="17">
        <f>F65*G66*G67/10000</f>
        <v>398824.63168701087</v>
      </c>
      <c r="H65" s="17">
        <f>G65*H66*H67/10000</f>
        <v>403108.00823132932</v>
      </c>
      <c r="I65" s="9"/>
    </row>
    <row r="66" spans="1:9" ht="51" customHeight="1" x14ac:dyDescent="0.25">
      <c r="A66" s="41"/>
      <c r="B66" s="14" t="s">
        <v>61</v>
      </c>
      <c r="C66" s="14" t="s">
        <v>55</v>
      </c>
      <c r="D66" s="17">
        <v>108.8</v>
      </c>
      <c r="E66" s="17">
        <v>91.3</v>
      </c>
      <c r="F66" s="17">
        <v>97</v>
      </c>
      <c r="G66" s="17">
        <v>98</v>
      </c>
      <c r="H66" s="17">
        <v>97</v>
      </c>
      <c r="I66" s="9"/>
    </row>
    <row r="67" spans="1:9" ht="27" customHeight="1" x14ac:dyDescent="0.25">
      <c r="A67" s="41"/>
      <c r="B67" s="14" t="s">
        <v>60</v>
      </c>
      <c r="C67" s="14" t="s">
        <v>57</v>
      </c>
      <c r="D67" s="17">
        <v>99.9</v>
      </c>
      <c r="E67" s="17">
        <v>104.9</v>
      </c>
      <c r="F67" s="17">
        <v>104.6</v>
      </c>
      <c r="G67" s="17">
        <v>104.4</v>
      </c>
      <c r="H67" s="17">
        <v>104.2</v>
      </c>
      <c r="I67" s="9"/>
    </row>
    <row r="68" spans="1:9" ht="60" customHeight="1" x14ac:dyDescent="0.25">
      <c r="A68" s="41" t="s">
        <v>70</v>
      </c>
      <c r="B68" s="14" t="s">
        <v>76</v>
      </c>
      <c r="C68" s="14" t="s">
        <v>58</v>
      </c>
      <c r="D68" s="22">
        <v>174589</v>
      </c>
      <c r="E68" s="17">
        <f>D68*E69*E70/10000</f>
        <v>188638.17683000001</v>
      </c>
      <c r="F68" s="17">
        <f>E68*F69*F70/10000</f>
        <v>200275.2659586427</v>
      </c>
      <c r="G68" s="17">
        <f>F68*G69*G70/10000</f>
        <v>205951.06699591063</v>
      </c>
      <c r="H68" s="17">
        <f>G68*H69*H70/10000</f>
        <v>210308.9915735441</v>
      </c>
      <c r="I68" s="9"/>
    </row>
    <row r="69" spans="1:9" ht="51" customHeight="1" x14ac:dyDescent="0.25">
      <c r="A69" s="41"/>
      <c r="B69" s="14" t="s">
        <v>61</v>
      </c>
      <c r="C69" s="14" t="s">
        <v>55</v>
      </c>
      <c r="D69" s="17">
        <v>102.8</v>
      </c>
      <c r="E69" s="17">
        <v>103</v>
      </c>
      <c r="F69" s="17">
        <v>101.5</v>
      </c>
      <c r="G69" s="17">
        <v>98.5</v>
      </c>
      <c r="H69" s="17">
        <v>98</v>
      </c>
      <c r="I69" s="9"/>
    </row>
    <row r="70" spans="1:9" ht="27" customHeight="1" x14ac:dyDescent="0.25">
      <c r="A70" s="41"/>
      <c r="B70" s="14" t="s">
        <v>60</v>
      </c>
      <c r="C70" s="14" t="s">
        <v>57</v>
      </c>
      <c r="D70" s="17"/>
      <c r="E70" s="17">
        <v>104.9</v>
      </c>
      <c r="F70" s="17">
        <v>104.6</v>
      </c>
      <c r="G70" s="17">
        <v>104.4</v>
      </c>
      <c r="H70" s="17">
        <v>104.2</v>
      </c>
      <c r="I70" s="9"/>
    </row>
    <row r="71" spans="1:9" ht="79.5" customHeight="1" x14ac:dyDescent="0.25">
      <c r="A71" s="41">
        <v>4</v>
      </c>
      <c r="B71" s="14" t="s">
        <v>286</v>
      </c>
      <c r="C71" s="14" t="s">
        <v>58</v>
      </c>
      <c r="D71" s="22">
        <v>248217</v>
      </c>
      <c r="E71" s="17">
        <f>D71*E72*E73/10000</f>
        <v>266599.95101999998</v>
      </c>
      <c r="F71" s="17">
        <f>E71*F72*F73/10000</f>
        <v>283353.09194209683</v>
      </c>
      <c r="G71" s="17">
        <f>F71*G72*G73/10000</f>
        <v>300580.95993217628</v>
      </c>
      <c r="H71" s="17">
        <f>G71*H72*H73/10000</f>
        <v>318856.28229605261</v>
      </c>
      <c r="I71" s="9"/>
    </row>
    <row r="72" spans="1:9" ht="51.75" customHeight="1" x14ac:dyDescent="0.25">
      <c r="A72" s="41"/>
      <c r="B72" s="14" t="s">
        <v>61</v>
      </c>
      <c r="C72" s="14" t="s">
        <v>55</v>
      </c>
      <c r="D72" s="17">
        <v>96.6</v>
      </c>
      <c r="E72" s="17">
        <v>102</v>
      </c>
      <c r="F72" s="17">
        <v>102</v>
      </c>
      <c r="G72" s="17">
        <v>102</v>
      </c>
      <c r="H72" s="17">
        <v>102</v>
      </c>
      <c r="I72" s="9"/>
    </row>
    <row r="73" spans="1:9" ht="27" customHeight="1" x14ac:dyDescent="0.25">
      <c r="A73" s="41"/>
      <c r="B73" s="14" t="s">
        <v>60</v>
      </c>
      <c r="C73" s="14" t="s">
        <v>57</v>
      </c>
      <c r="D73" s="17"/>
      <c r="E73" s="17">
        <v>105.3</v>
      </c>
      <c r="F73" s="17">
        <v>104.2</v>
      </c>
      <c r="G73" s="17">
        <v>104</v>
      </c>
      <c r="H73" s="17">
        <v>104</v>
      </c>
      <c r="I73" s="9"/>
    </row>
    <row r="74" spans="1:9" ht="94.5" customHeight="1" x14ac:dyDescent="0.25">
      <c r="A74" s="41" t="s">
        <v>37</v>
      </c>
      <c r="B74" s="14" t="s">
        <v>287</v>
      </c>
      <c r="C74" s="14" t="s">
        <v>58</v>
      </c>
      <c r="D74" s="22">
        <v>172847</v>
      </c>
      <c r="E74" s="17">
        <f>D74*E75*E76/10000</f>
        <v>180797.962</v>
      </c>
      <c r="F74" s="17">
        <f>E74*F75*F76/10000</f>
        <v>191974.89201084001</v>
      </c>
      <c r="G74" s="17">
        <f>F74*G75*G76/10000</f>
        <v>203646.96544509908</v>
      </c>
      <c r="H74" s="17">
        <f>G74*H75*H76/10000</f>
        <v>216028.70094416107</v>
      </c>
      <c r="I74" s="9"/>
    </row>
    <row r="75" spans="1:9" ht="54" customHeight="1" x14ac:dyDescent="0.25">
      <c r="A75" s="41"/>
      <c r="B75" s="14" t="s">
        <v>61</v>
      </c>
      <c r="C75" s="14" t="s">
        <v>55</v>
      </c>
      <c r="D75" s="17">
        <v>113.5</v>
      </c>
      <c r="E75" s="17">
        <v>100</v>
      </c>
      <c r="F75" s="17">
        <v>102</v>
      </c>
      <c r="G75" s="17">
        <v>102</v>
      </c>
      <c r="H75" s="17">
        <v>102</v>
      </c>
      <c r="I75" s="9"/>
    </row>
    <row r="76" spans="1:9" ht="27" customHeight="1" x14ac:dyDescent="0.25">
      <c r="A76" s="41"/>
      <c r="B76" s="14" t="s">
        <v>60</v>
      </c>
      <c r="C76" s="14" t="s">
        <v>57</v>
      </c>
      <c r="D76" s="17"/>
      <c r="E76" s="17">
        <v>104.6</v>
      </c>
      <c r="F76" s="17">
        <v>104.1</v>
      </c>
      <c r="G76" s="17">
        <v>104</v>
      </c>
      <c r="H76" s="17">
        <v>104</v>
      </c>
      <c r="I76" s="9"/>
    </row>
    <row r="77" spans="1:9" ht="41.25" customHeight="1" x14ac:dyDescent="0.3">
      <c r="A77" s="39"/>
      <c r="B77" s="39"/>
      <c r="C77" s="39"/>
      <c r="D77" s="39"/>
      <c r="E77" s="39"/>
      <c r="F77" s="39"/>
      <c r="G77" s="39"/>
      <c r="H77" s="39"/>
      <c r="I77" s="9"/>
    </row>
    <row r="78" spans="1:9" ht="13.5" customHeight="1" x14ac:dyDescent="0.25">
      <c r="A78" s="40" t="s">
        <v>0</v>
      </c>
      <c r="B78" s="40" t="s">
        <v>1</v>
      </c>
      <c r="C78" s="40" t="s">
        <v>2</v>
      </c>
      <c r="D78" s="6" t="s">
        <v>3</v>
      </c>
      <c r="E78" s="6" t="s">
        <v>4</v>
      </c>
      <c r="F78" s="40" t="s">
        <v>5</v>
      </c>
      <c r="G78" s="40"/>
      <c r="H78" s="40"/>
      <c r="I78" s="9"/>
    </row>
    <row r="79" spans="1:9" ht="26.25" customHeight="1" x14ac:dyDescent="0.25">
      <c r="A79" s="40"/>
      <c r="B79" s="40"/>
      <c r="C79" s="40"/>
      <c r="D79" s="12">
        <v>2018</v>
      </c>
      <c r="E79" s="6">
        <v>2019</v>
      </c>
      <c r="F79" s="12">
        <v>2020</v>
      </c>
      <c r="G79" s="12">
        <v>2021</v>
      </c>
      <c r="H79" s="12">
        <v>2022</v>
      </c>
      <c r="I79" s="9"/>
    </row>
    <row r="80" spans="1:9" ht="18" customHeight="1" x14ac:dyDescent="0.25">
      <c r="A80" s="3" t="s">
        <v>77</v>
      </c>
      <c r="B80" s="40" t="s">
        <v>78</v>
      </c>
      <c r="C80" s="40"/>
      <c r="D80" s="40"/>
      <c r="E80" s="40"/>
      <c r="F80" s="40"/>
      <c r="G80" s="40"/>
      <c r="H80" s="40"/>
      <c r="I80" s="9"/>
    </row>
    <row r="81" spans="1:9" ht="33.75" customHeight="1" x14ac:dyDescent="0.25">
      <c r="A81" s="41">
        <v>1</v>
      </c>
      <c r="B81" s="14" t="s">
        <v>79</v>
      </c>
      <c r="C81" s="26" t="s">
        <v>58</v>
      </c>
      <c r="D81" s="17">
        <f>D84+D93</f>
        <v>4311962.3</v>
      </c>
      <c r="E81" s="17">
        <f>E84+E93</f>
        <v>4391857.6454794006</v>
      </c>
      <c r="F81" s="17">
        <f>F84+F93</f>
        <v>4473323.8389572529</v>
      </c>
      <c r="G81" s="17">
        <f>G84+G93</f>
        <v>4553665.8109597983</v>
      </c>
      <c r="H81" s="17">
        <f>H84+H93</f>
        <v>4638271.7055907128</v>
      </c>
      <c r="I81" s="9"/>
    </row>
    <row r="82" spans="1:9" ht="53.25" customHeight="1" x14ac:dyDescent="0.25">
      <c r="A82" s="41"/>
      <c r="B82" s="14" t="s">
        <v>61</v>
      </c>
      <c r="C82" s="26" t="s">
        <v>55</v>
      </c>
      <c r="D82" s="17"/>
      <c r="E82" s="17">
        <f>(D84*E85+D93*E94)/D81</f>
        <v>98.154861340044647</v>
      </c>
      <c r="F82" s="17">
        <f>(E84*F85+E93*F94)/E81</f>
        <v>98.378014779713766</v>
      </c>
      <c r="G82" s="17">
        <f>(F84*G85+F93*G94)/F81</f>
        <v>98.242234472384681</v>
      </c>
      <c r="H82" s="17">
        <f>(G84*H85+G93*H94)/G81</f>
        <v>98.128280686876153</v>
      </c>
      <c r="I82" s="9"/>
    </row>
    <row r="83" spans="1:9" ht="25.5" customHeight="1" x14ac:dyDescent="0.25">
      <c r="A83" s="41"/>
      <c r="B83" s="14" t="s">
        <v>60</v>
      </c>
      <c r="C83" s="26" t="s">
        <v>57</v>
      </c>
      <c r="D83" s="17"/>
      <c r="E83" s="17">
        <f>E81/D81/E82*10000</f>
        <v>103.76753155771669</v>
      </c>
      <c r="F83" s="17">
        <f>F81/E81/F82*10000</f>
        <v>103.5342472110253</v>
      </c>
      <c r="G83" s="17">
        <f>G81/F81/G82*10000</f>
        <v>103.61737454075549</v>
      </c>
      <c r="H83" s="17">
        <f>H81/G81/H82*10000</f>
        <v>103.80083354182322</v>
      </c>
      <c r="I83" s="9"/>
    </row>
    <row r="84" spans="1:9" ht="39.75" customHeight="1" x14ac:dyDescent="0.25">
      <c r="A84" s="41" t="s">
        <v>12</v>
      </c>
      <c r="B84" s="14" t="s">
        <v>80</v>
      </c>
      <c r="C84" s="26" t="s">
        <v>58</v>
      </c>
      <c r="D84" s="17">
        <f>D87+D89+D91</f>
        <v>709724</v>
      </c>
      <c r="E84" s="17">
        <f>E87+E89+E91</f>
        <v>722549.95227600005</v>
      </c>
      <c r="F84" s="17">
        <f>F87+F89+F91</f>
        <v>735491.39745443023</v>
      </c>
      <c r="G84" s="17">
        <f>G87+G89+G91</f>
        <v>749466.37071535457</v>
      </c>
      <c r="H84" s="17">
        <f>H87+H89+H91</f>
        <v>762902.81612227508</v>
      </c>
      <c r="I84" s="9"/>
    </row>
    <row r="85" spans="1:9" ht="51" x14ac:dyDescent="0.25">
      <c r="A85" s="41"/>
      <c r="B85" s="14" t="s">
        <v>61</v>
      </c>
      <c r="C85" s="26" t="s">
        <v>55</v>
      </c>
      <c r="D85" s="17"/>
      <c r="E85" s="17">
        <f>(D87*E88+D89*E90+D91*E92)/D84</f>
        <v>98.746047195811315</v>
      </c>
      <c r="F85" s="17">
        <f>(E87*F88+E89*F90+E91*F92)/E84</f>
        <v>99.114975319437931</v>
      </c>
      <c r="G85" s="17">
        <f>(F87*G88+F89*G90+F91*G92)/F84</f>
        <v>98.740393962438844</v>
      </c>
      <c r="H85" s="17">
        <f>(G87*H88+G89*H90+G91*H92)/G84</f>
        <v>98.540950283511137</v>
      </c>
      <c r="I85" s="9"/>
    </row>
    <row r="86" spans="1:9" ht="26.25" customHeight="1" x14ac:dyDescent="0.25">
      <c r="A86" s="41"/>
      <c r="B86" s="14" t="s">
        <v>60</v>
      </c>
      <c r="C86" s="26" t="s">
        <v>57</v>
      </c>
      <c r="D86" s="17"/>
      <c r="E86" s="17">
        <v>103.1</v>
      </c>
      <c r="F86" s="17">
        <v>102.7</v>
      </c>
      <c r="G86" s="17">
        <v>103.2</v>
      </c>
      <c r="H86" s="17">
        <v>103.3</v>
      </c>
      <c r="I86" s="9"/>
    </row>
    <row r="87" spans="1:9" s="1" customFormat="1" ht="28.5" customHeight="1" thickBot="1" x14ac:dyDescent="0.3">
      <c r="A87" s="45" t="s">
        <v>81</v>
      </c>
      <c r="B87" s="28" t="s">
        <v>82</v>
      </c>
      <c r="C87" s="26" t="s">
        <v>58</v>
      </c>
      <c r="D87" s="29">
        <v>645444</v>
      </c>
      <c r="E87" s="17">
        <f>D87*E88*E86/10000</f>
        <v>658132.78359600005</v>
      </c>
      <c r="F87" s="17">
        <f>E87*F88*F86/10000</f>
        <v>671171.05217182043</v>
      </c>
      <c r="G87" s="17">
        <f>F87*G88*G86/10000</f>
        <v>685029.39205706422</v>
      </c>
      <c r="H87" s="17">
        <f>G87*H88*H86/10000</f>
        <v>698436.10228901298</v>
      </c>
      <c r="I87" s="25"/>
    </row>
    <row r="88" spans="1:9" s="1" customFormat="1" ht="26.25" customHeight="1" x14ac:dyDescent="0.25">
      <c r="A88" s="45"/>
      <c r="B88" s="28" t="s">
        <v>83</v>
      </c>
      <c r="C88" s="26" t="s">
        <v>57</v>
      </c>
      <c r="D88" s="17"/>
      <c r="E88" s="17">
        <v>98.9</v>
      </c>
      <c r="F88" s="17">
        <v>99.3</v>
      </c>
      <c r="G88" s="17">
        <v>98.9</v>
      </c>
      <c r="H88" s="17">
        <v>98.7</v>
      </c>
      <c r="I88" s="25"/>
    </row>
    <row r="89" spans="1:9" s="1" customFormat="1" ht="26.25" customHeight="1" thickBot="1" x14ac:dyDescent="0.3">
      <c r="A89" s="45" t="s">
        <v>84</v>
      </c>
      <c r="B89" s="28" t="s">
        <v>85</v>
      </c>
      <c r="C89" s="26" t="s">
        <v>58</v>
      </c>
      <c r="D89" s="29">
        <v>48180</v>
      </c>
      <c r="E89" s="17">
        <f>D89*E90*E86/10000</f>
        <v>48233.046179999998</v>
      </c>
      <c r="F89" s="17">
        <f>E89*F90*F86/10000</f>
        <v>48197.884289334776</v>
      </c>
      <c r="G89" s="17">
        <f>F89*G90*G86/10000</f>
        <v>48297.750305582282</v>
      </c>
      <c r="H89" s="17">
        <f>G89*H90*H86/10000</f>
        <v>48295.045631565168</v>
      </c>
      <c r="I89" s="25"/>
    </row>
    <row r="90" spans="1:9" s="1" customFormat="1" ht="26.25" customHeight="1" x14ac:dyDescent="0.25">
      <c r="A90" s="45"/>
      <c r="B90" s="28" t="s">
        <v>83</v>
      </c>
      <c r="C90" s="26" t="s">
        <v>55</v>
      </c>
      <c r="D90" s="17"/>
      <c r="E90" s="17">
        <v>97.1</v>
      </c>
      <c r="F90" s="17">
        <v>97.3</v>
      </c>
      <c r="G90" s="17">
        <v>97.1</v>
      </c>
      <c r="H90" s="17">
        <v>96.8</v>
      </c>
      <c r="I90" s="25"/>
    </row>
    <row r="91" spans="1:9" s="1" customFormat="1" ht="42" customHeight="1" thickBot="1" x14ac:dyDescent="0.3">
      <c r="A91" s="45" t="s">
        <v>86</v>
      </c>
      <c r="B91" s="28" t="s">
        <v>87</v>
      </c>
      <c r="C91" s="26" t="s">
        <v>58</v>
      </c>
      <c r="D91" s="29">
        <v>16100</v>
      </c>
      <c r="E91" s="17">
        <f>D91*E92*E86/10000</f>
        <v>16184.122499999999</v>
      </c>
      <c r="F91" s="17">
        <f>E91*F92*F86/10000</f>
        <v>16122.460993275001</v>
      </c>
      <c r="G91" s="17">
        <f>F91*G92*G86/10000</f>
        <v>16139.228352708005</v>
      </c>
      <c r="H91" s="17">
        <f>G91*H92*H86/10000</f>
        <v>16171.668201696948</v>
      </c>
      <c r="I91" s="25"/>
    </row>
    <row r="92" spans="1:9" s="1" customFormat="1" ht="26.25" customHeight="1" x14ac:dyDescent="0.25">
      <c r="A92" s="45"/>
      <c r="B92" s="28" t="s">
        <v>83</v>
      </c>
      <c r="C92" s="26" t="s">
        <v>57</v>
      </c>
      <c r="D92" s="17"/>
      <c r="E92" s="17">
        <v>97.5</v>
      </c>
      <c r="F92" s="17">
        <v>97</v>
      </c>
      <c r="G92" s="17">
        <v>97</v>
      </c>
      <c r="H92" s="17">
        <v>97</v>
      </c>
      <c r="I92" s="25"/>
    </row>
    <row r="93" spans="1:9" ht="39.75" customHeight="1" x14ac:dyDescent="0.25">
      <c r="A93" s="41" t="s">
        <v>14</v>
      </c>
      <c r="B93" s="14" t="s">
        <v>88</v>
      </c>
      <c r="C93" s="26" t="s">
        <v>58</v>
      </c>
      <c r="D93" s="17">
        <f>D96+D98+D100</f>
        <v>3602238.3</v>
      </c>
      <c r="E93" s="17">
        <f>E96+E98+E100</f>
        <v>3669307.6932034004</v>
      </c>
      <c r="F93" s="17">
        <f>F96+F98+F100</f>
        <v>3737832.4415028226</v>
      </c>
      <c r="G93" s="17">
        <f>G96+G98+G100</f>
        <v>3804199.4402444437</v>
      </c>
      <c r="H93" s="17">
        <f>H96+H98+H100</f>
        <v>3875368.889468438</v>
      </c>
      <c r="I93" s="9"/>
    </row>
    <row r="94" spans="1:9" ht="51.75" customHeight="1" x14ac:dyDescent="0.25">
      <c r="A94" s="41"/>
      <c r="B94" s="14" t="s">
        <v>61</v>
      </c>
      <c r="C94" s="26" t="s">
        <v>89</v>
      </c>
      <c r="D94" s="17"/>
      <c r="E94" s="17">
        <f>(D96*E97+D98*E99+D100*E101)/D93</f>
        <v>98.038384095799557</v>
      </c>
      <c r="F94" s="17">
        <f>(E96*F97+E98*F99+E100*F101)/E93</f>
        <v>98.232894542511175</v>
      </c>
      <c r="G94" s="17">
        <f>(F96*G97+F98*G99+F100*G101)/F93</f>
        <v>98.144211881690964</v>
      </c>
      <c r="H94" s="17">
        <f>(G96*H97+G98*H99+G100*H101)/G93</f>
        <v>98.046980536935877</v>
      </c>
      <c r="I94" s="9"/>
    </row>
    <row r="95" spans="1:9" ht="25.5" x14ac:dyDescent="0.25">
      <c r="A95" s="41"/>
      <c r="B95" s="14" t="s">
        <v>60</v>
      </c>
      <c r="C95" s="26" t="s">
        <v>57</v>
      </c>
      <c r="D95" s="17"/>
      <c r="E95" s="17">
        <v>103.9</v>
      </c>
      <c r="F95" s="17">
        <v>103.7</v>
      </c>
      <c r="G95" s="17">
        <v>103.7</v>
      </c>
      <c r="H95" s="17">
        <v>103.9</v>
      </c>
      <c r="I95" s="9"/>
    </row>
    <row r="96" spans="1:9" s="1" customFormat="1" ht="24.75" customHeight="1" thickBot="1" x14ac:dyDescent="0.3">
      <c r="A96" s="45" t="s">
        <v>90</v>
      </c>
      <c r="B96" s="28" t="s">
        <v>82</v>
      </c>
      <c r="C96" s="26" t="s">
        <v>58</v>
      </c>
      <c r="D96" s="29">
        <v>3295828.3</v>
      </c>
      <c r="E96" s="17">
        <f>D96*E97*E95/10000</f>
        <v>3362727.0228334004</v>
      </c>
      <c r="F96" s="17">
        <f>E96*F97*F95/10000</f>
        <v>3431353.555915385</v>
      </c>
      <c r="G96" s="17">
        <f>F96*G97*G95/10000</f>
        <v>3497822.3056470216</v>
      </c>
      <c r="H96" s="17">
        <f>G96*H97*H95/10000</f>
        <v>3568821.102807045</v>
      </c>
      <c r="I96" s="25"/>
    </row>
    <row r="97" spans="1:9" s="1" customFormat="1" ht="25.5" x14ac:dyDescent="0.25">
      <c r="A97" s="45"/>
      <c r="B97" s="28" t="s">
        <v>83</v>
      </c>
      <c r="C97" s="26" t="s">
        <v>57</v>
      </c>
      <c r="D97" s="17"/>
      <c r="E97" s="17">
        <v>98.2</v>
      </c>
      <c r="F97" s="17">
        <v>98.4</v>
      </c>
      <c r="G97" s="17">
        <v>98.3</v>
      </c>
      <c r="H97" s="17">
        <v>98.2</v>
      </c>
      <c r="I97" s="25"/>
    </row>
    <row r="98" spans="1:9" s="1" customFormat="1" ht="26.25" customHeight="1" thickBot="1" x14ac:dyDescent="0.3">
      <c r="A98" s="45" t="s">
        <v>91</v>
      </c>
      <c r="B98" s="28" t="s">
        <v>85</v>
      </c>
      <c r="C98" s="26" t="s">
        <v>58</v>
      </c>
      <c r="D98" s="29">
        <v>152910</v>
      </c>
      <c r="E98" s="17">
        <f>D98*E99*E95/10000</f>
        <v>152995.17087</v>
      </c>
      <c r="F98" s="17">
        <f>E98*F99*F95/10000</f>
        <v>152944.37647327117</v>
      </c>
      <c r="G98" s="17">
        <f>F98*G99*G95/10000</f>
        <v>152893.59894028207</v>
      </c>
      <c r="H98" s="17">
        <f>G98*H99*H95/10000</f>
        <v>152978.76067489182</v>
      </c>
      <c r="I98" s="25"/>
    </row>
    <row r="99" spans="1:9" s="1" customFormat="1" ht="51" customHeight="1" x14ac:dyDescent="0.25">
      <c r="A99" s="45"/>
      <c r="B99" s="28" t="s">
        <v>83</v>
      </c>
      <c r="C99" s="26" t="s">
        <v>55</v>
      </c>
      <c r="D99" s="17"/>
      <c r="E99" s="17">
        <v>96.3</v>
      </c>
      <c r="F99" s="17">
        <v>96.4</v>
      </c>
      <c r="G99" s="17">
        <v>96.4</v>
      </c>
      <c r="H99" s="17">
        <v>96.3</v>
      </c>
      <c r="I99" s="25"/>
    </row>
    <row r="100" spans="1:9" s="1" customFormat="1" ht="41.25" customHeight="1" thickBot="1" x14ac:dyDescent="0.3">
      <c r="A100" s="45" t="s">
        <v>92</v>
      </c>
      <c r="B100" s="28" t="s">
        <v>87</v>
      </c>
      <c r="C100" s="26" t="s">
        <v>58</v>
      </c>
      <c r="D100" s="29">
        <v>153500</v>
      </c>
      <c r="E100" s="17">
        <f>D100*E101*E95/10000</f>
        <v>153585.49950000001</v>
      </c>
      <c r="F100" s="17">
        <f>E100*F101*F95/10000</f>
        <v>153534.50911416602</v>
      </c>
      <c r="G100" s="17">
        <f>F100*G101*G95/10000</f>
        <v>153483.53565714014</v>
      </c>
      <c r="H100" s="17">
        <f>G100*H101*H95/10000</f>
        <v>153569.02598650116</v>
      </c>
      <c r="I100" s="25"/>
    </row>
    <row r="101" spans="1:9" s="1" customFormat="1" ht="25.5" x14ac:dyDescent="0.25">
      <c r="A101" s="45"/>
      <c r="B101" s="28" t="s">
        <v>83</v>
      </c>
      <c r="C101" s="26" t="s">
        <v>57</v>
      </c>
      <c r="D101" s="17"/>
      <c r="E101" s="17">
        <v>96.3</v>
      </c>
      <c r="F101" s="17">
        <v>96.4</v>
      </c>
      <c r="G101" s="17">
        <v>96.4</v>
      </c>
      <c r="H101" s="17">
        <v>96.3</v>
      </c>
      <c r="I101" s="25"/>
    </row>
    <row r="102" spans="1:9" ht="43.5" customHeight="1" x14ac:dyDescent="0.3">
      <c r="A102" s="39"/>
      <c r="B102" s="39"/>
      <c r="C102" s="39"/>
      <c r="D102" s="39"/>
      <c r="E102" s="39"/>
      <c r="F102" s="39"/>
      <c r="G102" s="39"/>
      <c r="H102" s="39"/>
      <c r="I102" s="9"/>
    </row>
    <row r="103" spans="1:9" ht="27" customHeight="1" x14ac:dyDescent="0.25">
      <c r="A103" s="40" t="s">
        <v>0</v>
      </c>
      <c r="B103" s="40" t="s">
        <v>1</v>
      </c>
      <c r="C103" s="40" t="s">
        <v>2</v>
      </c>
      <c r="D103" s="6" t="s">
        <v>3</v>
      </c>
      <c r="E103" s="6" t="s">
        <v>4</v>
      </c>
      <c r="F103" s="40" t="s">
        <v>5</v>
      </c>
      <c r="G103" s="40"/>
      <c r="H103" s="40"/>
      <c r="I103" s="9"/>
    </row>
    <row r="104" spans="1:9" x14ac:dyDescent="0.25">
      <c r="A104" s="40"/>
      <c r="B104" s="40"/>
      <c r="C104" s="40"/>
      <c r="D104" s="12">
        <v>2018</v>
      </c>
      <c r="E104" s="6">
        <v>2019</v>
      </c>
      <c r="F104" s="12">
        <v>2020</v>
      </c>
      <c r="G104" s="12">
        <v>2021</v>
      </c>
      <c r="H104" s="12">
        <v>2022</v>
      </c>
      <c r="I104" s="9"/>
    </row>
    <row r="105" spans="1:9" x14ac:dyDescent="0.25">
      <c r="A105" s="3" t="s">
        <v>93</v>
      </c>
      <c r="B105" s="40" t="s">
        <v>94</v>
      </c>
      <c r="C105" s="40"/>
      <c r="D105" s="40"/>
      <c r="E105" s="40"/>
      <c r="F105" s="40"/>
      <c r="G105" s="40"/>
      <c r="H105" s="40"/>
      <c r="I105" s="9"/>
    </row>
    <row r="106" spans="1:9" ht="33.75" customHeight="1" x14ac:dyDescent="0.25">
      <c r="A106" s="41">
        <v>1</v>
      </c>
      <c r="B106" s="14" t="s">
        <v>95</v>
      </c>
      <c r="C106" s="14" t="s">
        <v>58</v>
      </c>
      <c r="D106" s="22">
        <v>2994060.6</v>
      </c>
      <c r="E106" s="17">
        <f>D106*E107*E108/10000</f>
        <v>3278891.5729991999</v>
      </c>
      <c r="F106" s="17">
        <f>E106*F107*F108/10000</f>
        <v>3536205.8680818849</v>
      </c>
      <c r="G106" s="17">
        <f>F106*G107*G108/10000</f>
        <v>3839453.202299247</v>
      </c>
      <c r="H106" s="17">
        <f>G106*H107*H108/10000</f>
        <v>4168705.511662419</v>
      </c>
      <c r="I106" s="9"/>
    </row>
    <row r="107" spans="1:9" ht="32.25" customHeight="1" x14ac:dyDescent="0.25">
      <c r="A107" s="41"/>
      <c r="B107" s="14" t="s">
        <v>96</v>
      </c>
      <c r="C107" s="14" t="s">
        <v>97</v>
      </c>
      <c r="D107" s="22">
        <v>117.54</v>
      </c>
      <c r="E107" s="22">
        <v>104.1</v>
      </c>
      <c r="F107" s="22">
        <v>104.1</v>
      </c>
      <c r="G107" s="22">
        <v>104.5</v>
      </c>
      <c r="H107" s="22">
        <v>104.5</v>
      </c>
      <c r="I107" s="9"/>
    </row>
    <row r="108" spans="1:9" ht="30" customHeight="1" x14ac:dyDescent="0.25">
      <c r="A108" s="41"/>
      <c r="B108" s="14" t="s">
        <v>60</v>
      </c>
      <c r="C108" s="14" t="s">
        <v>57</v>
      </c>
      <c r="D108" s="22"/>
      <c r="E108" s="22">
        <v>105.2</v>
      </c>
      <c r="F108" s="22">
        <v>103.6</v>
      </c>
      <c r="G108" s="22">
        <v>103.9</v>
      </c>
      <c r="H108" s="22">
        <v>103.9</v>
      </c>
      <c r="I108" s="9"/>
    </row>
    <row r="109" spans="1:9" ht="41.25" customHeight="1" x14ac:dyDescent="0.25">
      <c r="A109" s="41">
        <v>2</v>
      </c>
      <c r="B109" s="14" t="s">
        <v>98</v>
      </c>
      <c r="C109" s="14" t="s">
        <v>58</v>
      </c>
      <c r="D109" s="22">
        <v>241800</v>
      </c>
      <c r="E109" s="17">
        <f>D109*E110*E111/10000</f>
        <v>257981.25599999999</v>
      </c>
      <c r="F109" s="17">
        <f>E109*F110*F111/10000</f>
        <v>275536.88047079998</v>
      </c>
      <c r="G109" s="17">
        <f>F109*G110*G111/10000</f>
        <v>296290.31830786064</v>
      </c>
      <c r="H109" s="17">
        <f>G109*H110*H111/10000</f>
        <v>318606.90508280875</v>
      </c>
      <c r="I109" s="9"/>
    </row>
    <row r="110" spans="1:9" ht="33" customHeight="1" x14ac:dyDescent="0.25">
      <c r="A110" s="41"/>
      <c r="B110" s="14" t="s">
        <v>99</v>
      </c>
      <c r="C110" s="14" t="s">
        <v>97</v>
      </c>
      <c r="D110" s="22">
        <v>117.89</v>
      </c>
      <c r="E110" s="22">
        <v>102</v>
      </c>
      <c r="F110" s="22">
        <v>102.5</v>
      </c>
      <c r="G110" s="22">
        <v>103</v>
      </c>
      <c r="H110" s="22">
        <v>103</v>
      </c>
      <c r="I110" s="9"/>
    </row>
    <row r="111" spans="1:9" ht="37.5" customHeight="1" x14ac:dyDescent="0.25">
      <c r="A111" s="41"/>
      <c r="B111" s="14" t="s">
        <v>60</v>
      </c>
      <c r="C111" s="14" t="s">
        <v>57</v>
      </c>
      <c r="D111" s="22"/>
      <c r="E111" s="22">
        <v>104.6</v>
      </c>
      <c r="F111" s="22">
        <v>104.2</v>
      </c>
      <c r="G111" s="22">
        <v>104.4</v>
      </c>
      <c r="H111" s="22">
        <v>104.4</v>
      </c>
      <c r="I111" s="9"/>
    </row>
    <row r="112" spans="1:9" ht="25.5" x14ac:dyDescent="0.25">
      <c r="A112" s="45" t="s">
        <v>32</v>
      </c>
      <c r="B112" s="26" t="s">
        <v>100</v>
      </c>
      <c r="C112" s="26" t="s">
        <v>58</v>
      </c>
      <c r="D112" s="17">
        <v>764481.2</v>
      </c>
      <c r="E112" s="17">
        <f>D112*E113*E114/10000</f>
        <v>783654.38849599985</v>
      </c>
      <c r="F112" s="17">
        <f>E112*F113*F114/10000</f>
        <v>828816.39090502448</v>
      </c>
      <c r="G112" s="17">
        <f>F112*G113*G114/10000</f>
        <v>878263.57678641833</v>
      </c>
      <c r="H112" s="17">
        <f>G112*H113*H114/10000</f>
        <v>930660.78177749598</v>
      </c>
      <c r="I112" s="9"/>
    </row>
    <row r="113" spans="1:9" ht="25.5" x14ac:dyDescent="0.25">
      <c r="A113" s="45"/>
      <c r="B113" s="26" t="s">
        <v>101</v>
      </c>
      <c r="C113" s="26" t="s">
        <v>97</v>
      </c>
      <c r="D113" s="22">
        <v>181.04</v>
      </c>
      <c r="E113" s="22">
        <v>98</v>
      </c>
      <c r="F113" s="22">
        <v>101.5</v>
      </c>
      <c r="G113" s="22">
        <v>101.5</v>
      </c>
      <c r="H113" s="22">
        <v>101.5</v>
      </c>
      <c r="I113" s="9"/>
    </row>
    <row r="114" spans="1:9" ht="27.75" customHeight="1" x14ac:dyDescent="0.25">
      <c r="A114" s="45"/>
      <c r="B114" s="26" t="s">
        <v>60</v>
      </c>
      <c r="C114" s="26" t="s">
        <v>57</v>
      </c>
      <c r="D114" s="22"/>
      <c r="E114" s="22">
        <v>104.6</v>
      </c>
      <c r="F114" s="22">
        <v>104.2</v>
      </c>
      <c r="G114" s="22">
        <v>104.4</v>
      </c>
      <c r="H114" s="22">
        <v>104.4</v>
      </c>
      <c r="I114" s="9"/>
    </row>
    <row r="115" spans="1:9" ht="42.75" customHeight="1" x14ac:dyDescent="0.3">
      <c r="A115" s="48"/>
      <c r="B115" s="48"/>
      <c r="C115" s="48"/>
      <c r="D115" s="48"/>
      <c r="E115" s="48"/>
      <c r="F115" s="48"/>
      <c r="G115" s="48"/>
      <c r="H115" s="48"/>
      <c r="I115" s="9"/>
    </row>
    <row r="116" spans="1:9" ht="24.75" customHeight="1" x14ac:dyDescent="0.25">
      <c r="A116" s="40" t="s">
        <v>0</v>
      </c>
      <c r="B116" s="40" t="s">
        <v>1</v>
      </c>
      <c r="C116" s="40" t="s">
        <v>2</v>
      </c>
      <c r="D116" s="6" t="s">
        <v>3</v>
      </c>
      <c r="E116" s="6" t="s">
        <v>4</v>
      </c>
      <c r="F116" s="40" t="s">
        <v>5</v>
      </c>
      <c r="G116" s="40"/>
      <c r="H116" s="40"/>
      <c r="I116" s="9"/>
    </row>
    <row r="117" spans="1:9" x14ac:dyDescent="0.25">
      <c r="A117" s="40"/>
      <c r="B117" s="40"/>
      <c r="C117" s="40"/>
      <c r="D117" s="12">
        <v>2018</v>
      </c>
      <c r="E117" s="6">
        <v>2019</v>
      </c>
      <c r="F117" s="12">
        <v>2020</v>
      </c>
      <c r="G117" s="12">
        <v>2021</v>
      </c>
      <c r="H117" s="12">
        <v>2022</v>
      </c>
      <c r="I117" s="9"/>
    </row>
    <row r="118" spans="1:9" x14ac:dyDescent="0.25">
      <c r="A118" s="4" t="s">
        <v>102</v>
      </c>
      <c r="B118" s="44" t="s">
        <v>103</v>
      </c>
      <c r="C118" s="44"/>
      <c r="D118" s="44"/>
      <c r="E118" s="44"/>
      <c r="F118" s="44"/>
      <c r="G118" s="44"/>
      <c r="H118" s="44"/>
      <c r="I118" s="9"/>
    </row>
    <row r="119" spans="1:9" ht="41.25" customHeight="1" x14ac:dyDescent="0.25">
      <c r="A119" s="45">
        <v>1</v>
      </c>
      <c r="B119" s="26" t="s">
        <v>104</v>
      </c>
      <c r="C119" s="26" t="s">
        <v>58</v>
      </c>
      <c r="D119" s="17">
        <v>2195250</v>
      </c>
      <c r="E119" s="17">
        <f>D119*E120*E121/10000</f>
        <v>1285873.0959374248</v>
      </c>
      <c r="F119" s="17">
        <f>E119*F120*F121/10000</f>
        <v>1094900.3466472125</v>
      </c>
      <c r="G119" s="17">
        <f>F119*G120*G121/10000</f>
        <v>997252.49912953668</v>
      </c>
      <c r="H119" s="17">
        <f>G119*H120*H121/10000</f>
        <v>995628.02467107959</v>
      </c>
      <c r="I119" s="9"/>
    </row>
    <row r="120" spans="1:9" ht="51.75" customHeight="1" x14ac:dyDescent="0.25">
      <c r="A120" s="45"/>
      <c r="B120" s="26" t="s">
        <v>105</v>
      </c>
      <c r="C120" s="26" t="s">
        <v>55</v>
      </c>
      <c r="D120" s="17">
        <v>63.6</v>
      </c>
      <c r="E120" s="17">
        <v>55.732869999999998</v>
      </c>
      <c r="F120" s="17">
        <v>81.873459999999994</v>
      </c>
      <c r="G120" s="17">
        <v>87.494309999999999</v>
      </c>
      <c r="H120" s="17">
        <v>95.905000000000001</v>
      </c>
      <c r="I120" s="9"/>
    </row>
    <row r="121" spans="1:9" ht="25.5" x14ac:dyDescent="0.25">
      <c r="A121" s="45"/>
      <c r="B121" s="26" t="s">
        <v>60</v>
      </c>
      <c r="C121" s="26" t="s">
        <v>57</v>
      </c>
      <c r="D121" s="17">
        <v>105.3</v>
      </c>
      <c r="E121" s="17">
        <v>105.1</v>
      </c>
      <c r="F121" s="17">
        <v>104</v>
      </c>
      <c r="G121" s="17">
        <v>104.1</v>
      </c>
      <c r="H121" s="17">
        <v>104.1</v>
      </c>
      <c r="I121" s="9"/>
    </row>
    <row r="122" spans="1:9" ht="26.25" customHeight="1" x14ac:dyDescent="0.25">
      <c r="A122" s="7" t="s">
        <v>106</v>
      </c>
      <c r="B122" s="26" t="s">
        <v>107</v>
      </c>
      <c r="C122" s="26" t="s">
        <v>58</v>
      </c>
      <c r="D122" s="17">
        <v>2195250</v>
      </c>
      <c r="E122" s="17">
        <v>1285873.1000000001</v>
      </c>
      <c r="F122" s="17">
        <v>1094900.3</v>
      </c>
      <c r="G122" s="17">
        <v>997252.5</v>
      </c>
      <c r="H122" s="17">
        <v>995628</v>
      </c>
      <c r="I122" s="9"/>
    </row>
    <row r="123" spans="1:9" ht="25.5" x14ac:dyDescent="0.25">
      <c r="A123" s="7" t="s">
        <v>108</v>
      </c>
      <c r="B123" s="26" t="s">
        <v>109</v>
      </c>
      <c r="C123" s="26" t="s">
        <v>58</v>
      </c>
      <c r="D123" s="17">
        <v>879777</v>
      </c>
      <c r="E123" s="17">
        <v>645148</v>
      </c>
      <c r="F123" s="17">
        <v>501788</v>
      </c>
      <c r="G123" s="17">
        <v>465503</v>
      </c>
      <c r="H123" s="17">
        <v>475118</v>
      </c>
      <c r="I123" s="9"/>
    </row>
    <row r="124" spans="1:9" ht="25.5" x14ac:dyDescent="0.25">
      <c r="A124" s="7" t="s">
        <v>110</v>
      </c>
      <c r="B124" s="26" t="s">
        <v>111</v>
      </c>
      <c r="C124" s="26" t="s">
        <v>58</v>
      </c>
      <c r="D124" s="17">
        <v>87898</v>
      </c>
      <c r="E124" s="17">
        <v>100800</v>
      </c>
      <c r="F124" s="17">
        <v>83000</v>
      </c>
      <c r="G124" s="17">
        <v>87000</v>
      </c>
      <c r="H124" s="17">
        <v>80000</v>
      </c>
      <c r="I124" s="9"/>
    </row>
    <row r="125" spans="1:9" ht="27" customHeight="1" x14ac:dyDescent="0.25">
      <c r="A125" s="7" t="s">
        <v>112</v>
      </c>
      <c r="B125" s="26" t="s">
        <v>113</v>
      </c>
      <c r="C125" s="26" t="s">
        <v>58</v>
      </c>
      <c r="D125" s="17">
        <v>69360</v>
      </c>
      <c r="E125" s="17">
        <v>69598</v>
      </c>
      <c r="F125" s="17">
        <v>108205</v>
      </c>
      <c r="G125" s="17">
        <v>84730</v>
      </c>
      <c r="H125" s="17">
        <v>109815</v>
      </c>
      <c r="I125" s="9"/>
    </row>
    <row r="126" spans="1:9" ht="27.75" customHeight="1" x14ac:dyDescent="0.25">
      <c r="A126" s="7" t="s">
        <v>114</v>
      </c>
      <c r="B126" s="26" t="s">
        <v>115</v>
      </c>
      <c r="C126" s="26" t="s">
        <v>58</v>
      </c>
      <c r="D126" s="17">
        <v>67726</v>
      </c>
      <c r="E126" s="17">
        <v>0</v>
      </c>
      <c r="F126" s="17">
        <v>0</v>
      </c>
      <c r="G126" s="17">
        <v>0</v>
      </c>
      <c r="H126" s="17">
        <v>0</v>
      </c>
      <c r="I126" s="9"/>
    </row>
    <row r="127" spans="1:9" ht="42.75" customHeight="1" x14ac:dyDescent="0.25">
      <c r="A127" s="7" t="s">
        <v>116</v>
      </c>
      <c r="B127" s="26" t="s">
        <v>117</v>
      </c>
      <c r="C127" s="26" t="s">
        <v>58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9"/>
    </row>
    <row r="128" spans="1:9" ht="27" customHeight="1" x14ac:dyDescent="0.25">
      <c r="A128" s="7" t="s">
        <v>118</v>
      </c>
      <c r="B128" s="26" t="s">
        <v>119</v>
      </c>
      <c r="C128" s="26" t="s">
        <v>58</v>
      </c>
      <c r="D128" s="17">
        <v>74200</v>
      </c>
      <c r="E128" s="17">
        <v>56603</v>
      </c>
      <c r="F128" s="17">
        <v>59433</v>
      </c>
      <c r="G128" s="17">
        <v>62405</v>
      </c>
      <c r="H128" s="17">
        <v>44650</v>
      </c>
      <c r="I128" s="9"/>
    </row>
    <row r="129" spans="1:9" ht="27" customHeight="1" x14ac:dyDescent="0.25">
      <c r="A129" s="7" t="s">
        <v>192</v>
      </c>
      <c r="B129" s="26" t="s">
        <v>261</v>
      </c>
      <c r="C129" s="26" t="s">
        <v>58</v>
      </c>
      <c r="D129" s="17">
        <v>8180</v>
      </c>
      <c r="E129" s="17">
        <v>10676</v>
      </c>
      <c r="F129" s="17"/>
      <c r="G129" s="17"/>
      <c r="H129" s="17"/>
      <c r="I129" s="9"/>
    </row>
    <row r="130" spans="1:9" ht="27" customHeight="1" x14ac:dyDescent="0.25">
      <c r="A130" s="7" t="s">
        <v>194</v>
      </c>
      <c r="B130" s="26" t="s">
        <v>262</v>
      </c>
      <c r="C130" s="26" t="s">
        <v>58</v>
      </c>
      <c r="D130" s="17">
        <v>17383</v>
      </c>
      <c r="E130" s="17">
        <v>4222</v>
      </c>
      <c r="F130" s="17"/>
      <c r="G130" s="17"/>
      <c r="H130" s="17"/>
      <c r="I130" s="9"/>
    </row>
    <row r="131" spans="1:9" ht="27" customHeight="1" x14ac:dyDescent="0.25">
      <c r="A131" s="7" t="s">
        <v>196</v>
      </c>
      <c r="B131" s="26" t="s">
        <v>263</v>
      </c>
      <c r="C131" s="26" t="s">
        <v>58</v>
      </c>
      <c r="D131" s="17">
        <v>272</v>
      </c>
      <c r="E131" s="17">
        <v>0</v>
      </c>
      <c r="F131" s="17"/>
      <c r="G131" s="17"/>
      <c r="H131" s="17"/>
      <c r="I131" s="9"/>
    </row>
    <row r="132" spans="1:9" ht="27" customHeight="1" x14ac:dyDescent="0.25">
      <c r="A132" s="7" t="s">
        <v>198</v>
      </c>
      <c r="B132" s="26" t="s">
        <v>264</v>
      </c>
      <c r="C132" s="26" t="s">
        <v>58</v>
      </c>
      <c r="D132" s="17">
        <v>1243</v>
      </c>
      <c r="E132" s="17">
        <v>272</v>
      </c>
      <c r="F132" s="17"/>
      <c r="G132" s="17"/>
      <c r="H132" s="17"/>
      <c r="I132" s="9"/>
    </row>
    <row r="133" spans="1:9" ht="27" customHeight="1" x14ac:dyDescent="0.25">
      <c r="A133" s="7" t="s">
        <v>270</v>
      </c>
      <c r="B133" s="26" t="s">
        <v>265</v>
      </c>
      <c r="C133" s="26" t="s">
        <v>58</v>
      </c>
      <c r="D133" s="17">
        <v>2037</v>
      </c>
      <c r="E133" s="17">
        <v>0</v>
      </c>
      <c r="F133" s="17"/>
      <c r="G133" s="17"/>
      <c r="H133" s="17"/>
      <c r="I133" s="9"/>
    </row>
    <row r="134" spans="1:9" ht="27" customHeight="1" x14ac:dyDescent="0.25">
      <c r="A134" s="7" t="s">
        <v>271</v>
      </c>
      <c r="B134" s="26" t="s">
        <v>266</v>
      </c>
      <c r="C134" s="26" t="s">
        <v>58</v>
      </c>
      <c r="D134" s="17">
        <v>379434</v>
      </c>
      <c r="E134" s="17">
        <v>42034</v>
      </c>
      <c r="F134" s="17"/>
      <c r="G134" s="17"/>
      <c r="H134" s="17"/>
      <c r="I134" s="9"/>
    </row>
    <row r="135" spans="1:9" ht="27" customHeight="1" x14ac:dyDescent="0.25">
      <c r="A135" s="7" t="s">
        <v>272</v>
      </c>
      <c r="B135" s="26" t="s">
        <v>267</v>
      </c>
      <c r="C135" s="26" t="s">
        <v>58</v>
      </c>
      <c r="D135" s="17">
        <v>1260</v>
      </c>
      <c r="E135" s="17">
        <v>2195</v>
      </c>
      <c r="F135" s="17"/>
      <c r="G135" s="17"/>
      <c r="H135" s="17"/>
      <c r="I135" s="9"/>
    </row>
    <row r="136" spans="1:9" ht="27" customHeight="1" x14ac:dyDescent="0.25">
      <c r="A136" s="7" t="s">
        <v>273</v>
      </c>
      <c r="B136" s="26" t="s">
        <v>268</v>
      </c>
      <c r="C136" s="26" t="s">
        <v>58</v>
      </c>
      <c r="D136" s="30">
        <v>5329</v>
      </c>
      <c r="E136" s="17">
        <v>0</v>
      </c>
      <c r="F136" s="17"/>
      <c r="G136" s="17"/>
      <c r="H136" s="17"/>
      <c r="I136" s="9"/>
    </row>
    <row r="137" spans="1:9" ht="30.75" customHeight="1" x14ac:dyDescent="0.25">
      <c r="A137" s="7" t="s">
        <v>274</v>
      </c>
      <c r="B137" s="26" t="s">
        <v>269</v>
      </c>
      <c r="C137" s="26" t="s">
        <v>58</v>
      </c>
      <c r="D137" s="17">
        <v>391905</v>
      </c>
      <c r="E137" s="17">
        <v>270269.09999999998</v>
      </c>
      <c r="F137" s="17">
        <v>306474.3</v>
      </c>
      <c r="G137" s="17">
        <v>261614.5</v>
      </c>
      <c r="H137" s="17">
        <v>250045</v>
      </c>
      <c r="I137" s="9"/>
    </row>
    <row r="138" spans="1:9" ht="27" customHeight="1" x14ac:dyDescent="0.25">
      <c r="A138" s="7" t="s">
        <v>275</v>
      </c>
      <c r="B138" s="26" t="s">
        <v>276</v>
      </c>
      <c r="C138" s="26" t="s">
        <v>58</v>
      </c>
      <c r="D138" s="17">
        <v>90724</v>
      </c>
      <c r="E138" s="17">
        <v>42194</v>
      </c>
      <c r="F138" s="17"/>
      <c r="G138" s="17"/>
      <c r="H138" s="17"/>
      <c r="I138" s="9"/>
    </row>
    <row r="139" spans="1:9" ht="27" customHeight="1" x14ac:dyDescent="0.25">
      <c r="A139" s="7" t="s">
        <v>280</v>
      </c>
      <c r="B139" s="26" t="s">
        <v>277</v>
      </c>
      <c r="C139" s="26" t="s">
        <v>58</v>
      </c>
      <c r="D139" s="17">
        <v>81577</v>
      </c>
      <c r="E139" s="17">
        <v>5507</v>
      </c>
      <c r="F139" s="17"/>
      <c r="G139" s="17"/>
      <c r="H139" s="17"/>
      <c r="I139" s="9"/>
    </row>
    <row r="140" spans="1:9" ht="27" customHeight="1" x14ac:dyDescent="0.25">
      <c r="A140" s="7" t="s">
        <v>281</v>
      </c>
      <c r="B140" s="26" t="s">
        <v>278</v>
      </c>
      <c r="C140" s="26" t="s">
        <v>58</v>
      </c>
      <c r="D140" s="17">
        <v>2781</v>
      </c>
      <c r="E140" s="17">
        <v>1355</v>
      </c>
      <c r="F140" s="17"/>
      <c r="G140" s="17"/>
      <c r="H140" s="17"/>
      <c r="I140" s="9"/>
    </row>
    <row r="141" spans="1:9" ht="27" customHeight="1" x14ac:dyDescent="0.25">
      <c r="A141" s="7" t="s">
        <v>282</v>
      </c>
      <c r="B141" s="26" t="s">
        <v>279</v>
      </c>
      <c r="C141" s="26" t="s">
        <v>58</v>
      </c>
      <c r="D141" s="17">
        <v>34164</v>
      </c>
      <c r="E141" s="17">
        <v>35000</v>
      </c>
      <c r="F141" s="17">
        <v>36000</v>
      </c>
      <c r="G141" s="17">
        <v>36000</v>
      </c>
      <c r="H141" s="17">
        <v>36000</v>
      </c>
      <c r="I141" s="9"/>
    </row>
    <row r="142" spans="1:9" ht="31.5" customHeight="1" x14ac:dyDescent="0.25">
      <c r="A142" s="21" t="s">
        <v>32</v>
      </c>
      <c r="B142" s="14" t="s">
        <v>120</v>
      </c>
      <c r="C142" s="14" t="s">
        <v>58</v>
      </c>
      <c r="D142" s="17">
        <f t="shared" ref="D142:H142" si="17">D119</f>
        <v>2195250</v>
      </c>
      <c r="E142" s="17">
        <f t="shared" si="17"/>
        <v>1285873.0959374248</v>
      </c>
      <c r="F142" s="17">
        <f t="shared" si="17"/>
        <v>1094900.3466472125</v>
      </c>
      <c r="G142" s="17">
        <f t="shared" si="17"/>
        <v>997252.49912953668</v>
      </c>
      <c r="H142" s="17">
        <f t="shared" si="17"/>
        <v>995628.02467107959</v>
      </c>
      <c r="I142" s="9"/>
    </row>
    <row r="143" spans="1:9" ht="27" customHeight="1" x14ac:dyDescent="0.25">
      <c r="A143" s="21" t="s">
        <v>63</v>
      </c>
      <c r="B143" s="14" t="s">
        <v>121</v>
      </c>
      <c r="C143" s="14" t="s">
        <v>58</v>
      </c>
      <c r="D143" s="17">
        <v>1144100</v>
      </c>
      <c r="E143" s="17">
        <v>871241</v>
      </c>
      <c r="F143" s="17">
        <v>728426</v>
      </c>
      <c r="G143" s="17">
        <v>730638</v>
      </c>
      <c r="H143" s="17">
        <v>740583</v>
      </c>
      <c r="I143" s="9"/>
    </row>
    <row r="144" spans="1:9" ht="15.75" customHeight="1" x14ac:dyDescent="0.25">
      <c r="A144" s="21" t="s">
        <v>65</v>
      </c>
      <c r="B144" s="14" t="s">
        <v>122</v>
      </c>
      <c r="C144" s="14"/>
      <c r="D144" s="17">
        <f>D142-D143</f>
        <v>1051150</v>
      </c>
      <c r="E144" s="17">
        <f>E142-E143</f>
        <v>414632.09593742481</v>
      </c>
      <c r="F144" s="17">
        <f>F142-F143</f>
        <v>366474.34664721251</v>
      </c>
      <c r="G144" s="17">
        <f>G142-G143</f>
        <v>266614.49912953668</v>
      </c>
      <c r="H144" s="17">
        <f>H142-H143</f>
        <v>255045.02467107959</v>
      </c>
      <c r="I144" s="9"/>
    </row>
    <row r="145" spans="1:9" ht="24.75" customHeight="1" x14ac:dyDescent="0.25">
      <c r="A145" s="41" t="s">
        <v>123</v>
      </c>
      <c r="B145" s="31" t="s">
        <v>124</v>
      </c>
      <c r="C145" s="14" t="s">
        <v>58</v>
      </c>
      <c r="D145" s="17">
        <v>103218</v>
      </c>
      <c r="E145" s="17">
        <v>100000</v>
      </c>
      <c r="F145" s="17">
        <v>60000</v>
      </c>
      <c r="G145" s="17">
        <v>5000</v>
      </c>
      <c r="H145" s="17">
        <v>5000</v>
      </c>
      <c r="I145" s="9"/>
    </row>
    <row r="146" spans="1:9" ht="24.75" customHeight="1" x14ac:dyDescent="0.25">
      <c r="A146" s="41"/>
      <c r="B146" s="31" t="s">
        <v>125</v>
      </c>
      <c r="C146" s="14" t="s">
        <v>58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9"/>
    </row>
    <row r="147" spans="1:9" ht="31.5" customHeight="1" x14ac:dyDescent="0.25">
      <c r="A147" s="21" t="s">
        <v>126</v>
      </c>
      <c r="B147" s="31" t="s">
        <v>127</v>
      </c>
      <c r="C147" s="14" t="s">
        <v>58</v>
      </c>
      <c r="D147" s="17">
        <v>489802</v>
      </c>
      <c r="E147" s="17">
        <f>E148+E149+E150</f>
        <v>270269.13999999996</v>
      </c>
      <c r="F147" s="17">
        <f t="shared" ref="F147:H147" si="18">F148+F149+F150</f>
        <v>306474.3</v>
      </c>
      <c r="G147" s="17">
        <f t="shared" si="18"/>
        <v>261614.5</v>
      </c>
      <c r="H147" s="17">
        <f t="shared" si="18"/>
        <v>250045</v>
      </c>
      <c r="I147" s="9"/>
    </row>
    <row r="148" spans="1:9" ht="31.5" customHeight="1" x14ac:dyDescent="0.25">
      <c r="A148" s="21" t="s">
        <v>128</v>
      </c>
      <c r="B148" s="32" t="s">
        <v>129</v>
      </c>
      <c r="C148" s="14" t="s">
        <v>58</v>
      </c>
      <c r="D148" s="17">
        <v>1102</v>
      </c>
      <c r="E148" s="17">
        <v>9230.7999999999993</v>
      </c>
      <c r="F148" s="17"/>
      <c r="G148" s="17">
        <v>19000.5</v>
      </c>
      <c r="H148" s="17"/>
      <c r="I148" s="9"/>
    </row>
    <row r="149" spans="1:9" ht="31.5" customHeight="1" x14ac:dyDescent="0.25">
      <c r="A149" s="21" t="s">
        <v>130</v>
      </c>
      <c r="B149" s="32" t="s">
        <v>131</v>
      </c>
      <c r="C149" s="14" t="s">
        <v>58</v>
      </c>
      <c r="D149" s="17">
        <v>422005</v>
      </c>
      <c r="E149" s="17">
        <v>232069.3</v>
      </c>
      <c r="F149" s="17">
        <v>220000</v>
      </c>
      <c r="G149" s="17">
        <v>210000</v>
      </c>
      <c r="H149" s="17">
        <v>200000</v>
      </c>
      <c r="I149" s="9"/>
    </row>
    <row r="150" spans="1:9" ht="40.5" customHeight="1" x14ac:dyDescent="0.25">
      <c r="A150" s="21" t="s">
        <v>132</v>
      </c>
      <c r="B150" s="32" t="s">
        <v>133</v>
      </c>
      <c r="C150" s="14" t="s">
        <v>58</v>
      </c>
      <c r="D150" s="17">
        <v>66695</v>
      </c>
      <c r="E150" s="17">
        <v>28969.040000000001</v>
      </c>
      <c r="F150" s="17">
        <v>86474.3</v>
      </c>
      <c r="G150" s="17">
        <v>32614</v>
      </c>
      <c r="H150" s="17">
        <v>50045</v>
      </c>
      <c r="I150" s="9"/>
    </row>
    <row r="151" spans="1:9" ht="25.5" customHeight="1" x14ac:dyDescent="0.25">
      <c r="A151" s="21" t="s">
        <v>134</v>
      </c>
      <c r="B151" s="31" t="s">
        <v>135</v>
      </c>
      <c r="C151" s="14" t="s">
        <v>58</v>
      </c>
      <c r="D151" s="17">
        <v>348</v>
      </c>
      <c r="E151" s="17">
        <v>0</v>
      </c>
      <c r="F151" s="17">
        <v>0</v>
      </c>
      <c r="G151" s="17">
        <v>0</v>
      </c>
      <c r="H151" s="17">
        <v>0</v>
      </c>
      <c r="I151" s="9"/>
    </row>
    <row r="152" spans="1:9" ht="26.25" customHeight="1" x14ac:dyDescent="0.25">
      <c r="A152" s="21" t="s">
        <v>136</v>
      </c>
      <c r="B152" s="31" t="s">
        <v>137</v>
      </c>
      <c r="C152" s="14" t="s">
        <v>58</v>
      </c>
      <c r="D152" s="17">
        <f>D144-D145-D146-D147-D151</f>
        <v>457782</v>
      </c>
      <c r="E152" s="17">
        <f>E144-E145-E146-E147-E151</f>
        <v>44362.955937424849</v>
      </c>
      <c r="F152" s="17">
        <f>F144-F145-F146-F147-F151</f>
        <v>4.6647212526295334E-2</v>
      </c>
      <c r="G152" s="17">
        <f>G144-G145-G146-G147-G151</f>
        <v>-8.7046332191675901E-4</v>
      </c>
      <c r="H152" s="17">
        <f>H144-H145-H146-H147-H151</f>
        <v>2.4671079590916634E-2</v>
      </c>
      <c r="I152" s="9"/>
    </row>
    <row r="153" spans="1:9" ht="40.5" customHeight="1" x14ac:dyDescent="0.3">
      <c r="A153" s="39"/>
      <c r="B153" s="39"/>
      <c r="C153" s="39"/>
      <c r="D153" s="39"/>
      <c r="E153" s="39"/>
      <c r="F153" s="39"/>
      <c r="G153" s="39"/>
      <c r="H153" s="39"/>
      <c r="I153" s="9"/>
    </row>
    <row r="154" spans="1:9" ht="27.75" customHeight="1" x14ac:dyDescent="0.25">
      <c r="A154" s="40" t="s">
        <v>0</v>
      </c>
      <c r="B154" s="40" t="s">
        <v>1</v>
      </c>
      <c r="C154" s="40" t="s">
        <v>2</v>
      </c>
      <c r="D154" s="6" t="s">
        <v>3</v>
      </c>
      <c r="E154" s="6" t="s">
        <v>4</v>
      </c>
      <c r="F154" s="40" t="s">
        <v>5</v>
      </c>
      <c r="G154" s="40"/>
      <c r="H154" s="40"/>
      <c r="I154" s="9"/>
    </row>
    <row r="155" spans="1:9" x14ac:dyDescent="0.25">
      <c r="A155" s="40"/>
      <c r="B155" s="40"/>
      <c r="C155" s="40"/>
      <c r="D155" s="12">
        <v>2018</v>
      </c>
      <c r="E155" s="6">
        <v>2019</v>
      </c>
      <c r="F155" s="12">
        <v>2020</v>
      </c>
      <c r="G155" s="12">
        <v>2021</v>
      </c>
      <c r="H155" s="12">
        <v>2022</v>
      </c>
      <c r="I155" s="9"/>
    </row>
    <row r="156" spans="1:9" ht="18.75" customHeight="1" x14ac:dyDescent="0.25">
      <c r="A156" s="3" t="s">
        <v>138</v>
      </c>
      <c r="B156" s="40" t="s">
        <v>139</v>
      </c>
      <c r="C156" s="40"/>
      <c r="D156" s="40"/>
      <c r="E156" s="40"/>
      <c r="F156" s="40"/>
      <c r="G156" s="40"/>
      <c r="H156" s="40"/>
      <c r="I156" s="9"/>
    </row>
    <row r="157" spans="1:9" ht="40.5" customHeight="1" x14ac:dyDescent="0.25">
      <c r="A157" s="49">
        <v>1</v>
      </c>
      <c r="B157" s="19" t="s">
        <v>140</v>
      </c>
      <c r="C157" s="19" t="s">
        <v>58</v>
      </c>
      <c r="D157" s="33">
        <v>204253</v>
      </c>
      <c r="E157" s="17">
        <f t="shared" ref="E157:H157" si="19">D157*E158*E159/10000</f>
        <v>208339.08126500002</v>
      </c>
      <c r="F157" s="17">
        <f t="shared" si="19"/>
        <v>212544.40562033403</v>
      </c>
      <c r="G157" s="17">
        <f t="shared" si="19"/>
        <v>216853.10581106943</v>
      </c>
      <c r="H157" s="17">
        <f t="shared" si="19"/>
        <v>221477.7151455963</v>
      </c>
      <c r="I157" s="9"/>
    </row>
    <row r="158" spans="1:9" ht="52.5" customHeight="1" x14ac:dyDescent="0.25">
      <c r="A158" s="49"/>
      <c r="B158" s="19" t="s">
        <v>61</v>
      </c>
      <c r="C158" s="19" t="s">
        <v>55</v>
      </c>
      <c r="D158" s="33">
        <v>103.2</v>
      </c>
      <c r="E158" s="33">
        <v>96.5</v>
      </c>
      <c r="F158" s="33">
        <v>96.7</v>
      </c>
      <c r="G158" s="33">
        <v>96.8</v>
      </c>
      <c r="H158" s="33">
        <v>96.9</v>
      </c>
      <c r="I158" s="9"/>
    </row>
    <row r="159" spans="1:9" ht="33" customHeight="1" x14ac:dyDescent="0.25">
      <c r="A159" s="49"/>
      <c r="B159" s="19" t="s">
        <v>60</v>
      </c>
      <c r="C159" s="19" t="s">
        <v>57</v>
      </c>
      <c r="D159" s="33">
        <v>105.2</v>
      </c>
      <c r="E159" s="33">
        <v>105.7</v>
      </c>
      <c r="F159" s="33">
        <v>105.5</v>
      </c>
      <c r="G159" s="33">
        <v>105.4</v>
      </c>
      <c r="H159" s="33">
        <v>105.4</v>
      </c>
      <c r="I159" s="9"/>
    </row>
    <row r="160" spans="1:9" ht="30.75" customHeight="1" x14ac:dyDescent="0.25">
      <c r="A160" s="21">
        <v>2</v>
      </c>
      <c r="B160" s="14" t="s">
        <v>141</v>
      </c>
      <c r="C160" s="14" t="s">
        <v>142</v>
      </c>
      <c r="D160" s="33">
        <v>66278</v>
      </c>
      <c r="E160" s="33">
        <v>69600</v>
      </c>
      <c r="F160" s="33">
        <v>69600</v>
      </c>
      <c r="G160" s="33">
        <v>69600</v>
      </c>
      <c r="H160" s="33">
        <v>69600</v>
      </c>
      <c r="I160" s="9"/>
    </row>
    <row r="161" spans="1:10" ht="38.25" customHeight="1" x14ac:dyDescent="0.25">
      <c r="A161" s="21" t="s">
        <v>110</v>
      </c>
      <c r="B161" s="26" t="s">
        <v>143</v>
      </c>
      <c r="C161" s="14" t="s">
        <v>142</v>
      </c>
      <c r="D161" s="22">
        <v>64639</v>
      </c>
      <c r="E161" s="22">
        <v>60000</v>
      </c>
      <c r="F161" s="22">
        <v>67560</v>
      </c>
      <c r="G161" s="33">
        <v>69600</v>
      </c>
      <c r="H161" s="33">
        <v>69600</v>
      </c>
      <c r="I161" s="9"/>
      <c r="J161" s="1"/>
    </row>
    <row r="162" spans="1:10" ht="36.75" customHeight="1" x14ac:dyDescent="0.25">
      <c r="A162" s="21">
        <v>3</v>
      </c>
      <c r="B162" s="14" t="s">
        <v>144</v>
      </c>
      <c r="C162" s="14" t="s">
        <v>145</v>
      </c>
      <c r="D162" s="22">
        <v>22.43</v>
      </c>
      <c r="E162" s="22">
        <v>23.5</v>
      </c>
      <c r="F162" s="22">
        <v>24.9</v>
      </c>
      <c r="G162" s="22">
        <v>26.3</v>
      </c>
      <c r="H162" s="22">
        <v>26.3</v>
      </c>
      <c r="I162" s="9"/>
    </row>
    <row r="163" spans="1:10" ht="39.75" customHeight="1" x14ac:dyDescent="0.3">
      <c r="A163" s="39"/>
      <c r="B163" s="39"/>
      <c r="C163" s="39"/>
      <c r="D163" s="39"/>
      <c r="E163" s="39"/>
      <c r="F163" s="39"/>
      <c r="G163" s="39"/>
      <c r="H163" s="39"/>
      <c r="I163" s="9"/>
    </row>
    <row r="164" spans="1:10" ht="15.75" customHeight="1" x14ac:dyDescent="0.25">
      <c r="A164" s="40" t="s">
        <v>0</v>
      </c>
      <c r="B164" s="40" t="s">
        <v>1</v>
      </c>
      <c r="C164" s="40" t="s">
        <v>2</v>
      </c>
      <c r="D164" s="6" t="s">
        <v>3</v>
      </c>
      <c r="E164" s="6" t="s">
        <v>4</v>
      </c>
      <c r="F164" s="40" t="s">
        <v>5</v>
      </c>
      <c r="G164" s="40"/>
      <c r="H164" s="40"/>
      <c r="I164" s="9"/>
    </row>
    <row r="165" spans="1:10" ht="27" customHeight="1" x14ac:dyDescent="0.25">
      <c r="A165" s="40"/>
      <c r="B165" s="40"/>
      <c r="C165" s="40"/>
      <c r="D165" s="12">
        <v>2018</v>
      </c>
      <c r="E165" s="6">
        <v>2019</v>
      </c>
      <c r="F165" s="12">
        <v>2020</v>
      </c>
      <c r="G165" s="12">
        <v>2021</v>
      </c>
      <c r="H165" s="12">
        <v>2022</v>
      </c>
      <c r="I165" s="9"/>
    </row>
    <row r="166" spans="1:10" ht="18.75" customHeight="1" x14ac:dyDescent="0.25">
      <c r="A166" s="3" t="s">
        <v>146</v>
      </c>
      <c r="B166" s="40" t="s">
        <v>147</v>
      </c>
      <c r="C166" s="40"/>
      <c r="D166" s="40"/>
      <c r="E166" s="40"/>
      <c r="F166" s="40"/>
      <c r="G166" s="40"/>
      <c r="H166" s="40"/>
      <c r="I166" s="9"/>
    </row>
    <row r="167" spans="1:10" ht="57.75" customHeight="1" x14ac:dyDescent="0.25">
      <c r="A167" s="21">
        <v>2</v>
      </c>
      <c r="B167" s="14" t="s">
        <v>148</v>
      </c>
      <c r="C167" s="14" t="s">
        <v>149</v>
      </c>
      <c r="D167" s="22">
        <v>811.3</v>
      </c>
      <c r="E167" s="22">
        <v>811.3</v>
      </c>
      <c r="F167" s="22">
        <v>811.3</v>
      </c>
      <c r="G167" s="22">
        <v>811.3</v>
      </c>
      <c r="H167" s="22">
        <v>811.3</v>
      </c>
      <c r="I167" s="9"/>
    </row>
    <row r="168" spans="1:10" ht="59.25" customHeight="1" x14ac:dyDescent="0.25">
      <c r="A168" s="7" t="s">
        <v>32</v>
      </c>
      <c r="B168" s="26" t="s">
        <v>257</v>
      </c>
      <c r="C168" s="26" t="s">
        <v>149</v>
      </c>
      <c r="D168" s="17">
        <v>511.8</v>
      </c>
      <c r="E168" s="17">
        <v>520</v>
      </c>
      <c r="F168" s="17">
        <v>526</v>
      </c>
      <c r="G168" s="17">
        <v>526</v>
      </c>
      <c r="H168" s="17">
        <v>526</v>
      </c>
      <c r="I168" s="9"/>
    </row>
    <row r="169" spans="1:10" ht="65.25" customHeight="1" x14ac:dyDescent="0.25">
      <c r="A169" s="7" t="s">
        <v>34</v>
      </c>
      <c r="B169" s="26" t="s">
        <v>258</v>
      </c>
      <c r="C169" s="26" t="s">
        <v>150</v>
      </c>
      <c r="D169" s="17">
        <v>63.1</v>
      </c>
      <c r="E169" s="17">
        <f t="shared" ref="E169:H169" si="20">E168/E167*100</f>
        <v>64.094662886725018</v>
      </c>
      <c r="F169" s="17">
        <f t="shared" si="20"/>
        <v>64.834216689264139</v>
      </c>
      <c r="G169" s="17">
        <f t="shared" si="20"/>
        <v>64.834216689264139</v>
      </c>
      <c r="H169" s="17">
        <f t="shared" si="20"/>
        <v>64.834216689264139</v>
      </c>
      <c r="I169" s="9"/>
    </row>
    <row r="170" spans="1:10" ht="43.5" customHeight="1" x14ac:dyDescent="0.3">
      <c r="A170" s="48"/>
      <c r="B170" s="48"/>
      <c r="C170" s="48"/>
      <c r="D170" s="48"/>
      <c r="E170" s="48"/>
      <c r="F170" s="48"/>
      <c r="G170" s="48"/>
      <c r="H170" s="48"/>
      <c r="I170" s="9"/>
    </row>
    <row r="171" spans="1:10" ht="27" customHeight="1" x14ac:dyDescent="0.25">
      <c r="A171" s="40" t="s">
        <v>0</v>
      </c>
      <c r="B171" s="40" t="s">
        <v>1</v>
      </c>
      <c r="C171" s="40" t="s">
        <v>2</v>
      </c>
      <c r="D171" s="6" t="s">
        <v>3</v>
      </c>
      <c r="E171" s="6" t="s">
        <v>4</v>
      </c>
      <c r="F171" s="40" t="s">
        <v>5</v>
      </c>
      <c r="G171" s="40"/>
      <c r="H171" s="40"/>
      <c r="I171" s="9"/>
    </row>
    <row r="172" spans="1:10" ht="13.5" customHeight="1" x14ac:dyDescent="0.25">
      <c r="A172" s="40"/>
      <c r="B172" s="40"/>
      <c r="C172" s="40"/>
      <c r="D172" s="12">
        <v>2018</v>
      </c>
      <c r="E172" s="6">
        <v>2019</v>
      </c>
      <c r="F172" s="12">
        <v>2020</v>
      </c>
      <c r="G172" s="12">
        <v>2021</v>
      </c>
      <c r="H172" s="12">
        <v>2022</v>
      </c>
      <c r="I172" s="9"/>
    </row>
    <row r="173" spans="1:10" ht="15" customHeight="1" x14ac:dyDescent="0.25">
      <c r="A173" s="4" t="s">
        <v>151</v>
      </c>
      <c r="B173" s="50" t="s">
        <v>152</v>
      </c>
      <c r="C173" s="50"/>
      <c r="D173" s="50"/>
      <c r="E173" s="50"/>
      <c r="F173" s="50"/>
      <c r="G173" s="50"/>
      <c r="H173" s="50"/>
      <c r="I173" s="9"/>
    </row>
    <row r="174" spans="1:10" ht="33.75" customHeight="1" x14ac:dyDescent="0.25">
      <c r="A174" s="7">
        <v>1</v>
      </c>
      <c r="B174" s="26" t="s">
        <v>153</v>
      </c>
      <c r="C174" s="26" t="s">
        <v>50</v>
      </c>
      <c r="D174" s="15">
        <f>D175+D189</f>
        <v>2903272.3</v>
      </c>
      <c r="E174" s="15">
        <f>E175+E189</f>
        <v>2806746</v>
      </c>
      <c r="F174" s="15">
        <f>F175+F189</f>
        <v>2144321.5</v>
      </c>
      <c r="G174" s="15">
        <f>G175+G189</f>
        <v>2173048.5</v>
      </c>
      <c r="H174" s="15">
        <f>H175+H189</f>
        <v>2202710.5</v>
      </c>
      <c r="I174" s="9"/>
    </row>
    <row r="175" spans="1:10" ht="27" customHeight="1" x14ac:dyDescent="0.25">
      <c r="A175" s="21" t="s">
        <v>12</v>
      </c>
      <c r="B175" s="14" t="s">
        <v>154</v>
      </c>
      <c r="C175" s="34" t="s">
        <v>50</v>
      </c>
      <c r="D175" s="16">
        <v>1073069.7</v>
      </c>
      <c r="E175" s="16">
        <v>1077688.2</v>
      </c>
      <c r="F175" s="16">
        <v>1067254.6000000001</v>
      </c>
      <c r="G175" s="16">
        <v>1085894.7</v>
      </c>
      <c r="H175" s="16">
        <v>1115556.7</v>
      </c>
      <c r="I175" s="9"/>
    </row>
    <row r="176" spans="1:10" ht="25.5" x14ac:dyDescent="0.25">
      <c r="A176" s="21" t="s">
        <v>84</v>
      </c>
      <c r="B176" s="14" t="s">
        <v>155</v>
      </c>
      <c r="C176" s="14" t="s">
        <v>50</v>
      </c>
      <c r="D176" s="16">
        <v>441972</v>
      </c>
      <c r="E176" s="16">
        <v>475974.6</v>
      </c>
      <c r="F176" s="16">
        <v>480920.5</v>
      </c>
      <c r="G176" s="16">
        <v>505994</v>
      </c>
      <c r="H176" s="16">
        <v>539154.19999999995</v>
      </c>
      <c r="I176" s="9"/>
    </row>
    <row r="177" spans="1:9" ht="13.5" customHeight="1" x14ac:dyDescent="0.25">
      <c r="A177" s="21" t="s">
        <v>86</v>
      </c>
      <c r="B177" s="14" t="s">
        <v>156</v>
      </c>
      <c r="C177" s="14" t="s">
        <v>50</v>
      </c>
      <c r="D177" s="16">
        <v>138876.4</v>
      </c>
      <c r="E177" s="16">
        <v>157553.9</v>
      </c>
      <c r="F177" s="16">
        <v>161076.4</v>
      </c>
      <c r="G177" s="16">
        <v>164332.20000000001</v>
      </c>
      <c r="H177" s="16">
        <v>166495.6</v>
      </c>
      <c r="I177" s="9"/>
    </row>
    <row r="178" spans="1:9" ht="25.5" x14ac:dyDescent="0.25">
      <c r="A178" s="21" t="s">
        <v>157</v>
      </c>
      <c r="B178" s="14" t="s">
        <v>158</v>
      </c>
      <c r="C178" s="14" t="s">
        <v>50</v>
      </c>
      <c r="D178" s="16">
        <v>104141.4</v>
      </c>
      <c r="E178" s="16">
        <v>130419</v>
      </c>
      <c r="F178" s="16">
        <v>135635.79999999999</v>
      </c>
      <c r="G178" s="16">
        <v>141061.20000000001</v>
      </c>
      <c r="H178" s="16">
        <v>146703.6</v>
      </c>
      <c r="I178" s="9"/>
    </row>
    <row r="179" spans="1:9" ht="25.5" x14ac:dyDescent="0.25">
      <c r="A179" s="21" t="s">
        <v>159</v>
      </c>
      <c r="B179" s="14" t="s">
        <v>160</v>
      </c>
      <c r="C179" s="14" t="s">
        <v>50</v>
      </c>
      <c r="D179" s="16">
        <v>26542.3</v>
      </c>
      <c r="E179" s="16">
        <v>23717.8</v>
      </c>
      <c r="F179" s="16">
        <v>21994.1</v>
      </c>
      <c r="G179" s="16">
        <v>19794.7</v>
      </c>
      <c r="H179" s="16">
        <v>16285.3</v>
      </c>
      <c r="I179" s="9"/>
    </row>
    <row r="180" spans="1:9" ht="25.5" x14ac:dyDescent="0.25">
      <c r="A180" s="21" t="s">
        <v>161</v>
      </c>
      <c r="B180" s="14" t="s">
        <v>162</v>
      </c>
      <c r="C180" s="14" t="s">
        <v>50</v>
      </c>
      <c r="D180" s="16">
        <v>7949.1</v>
      </c>
      <c r="E180" s="16">
        <v>3060</v>
      </c>
      <c r="F180" s="16">
        <v>3078.4</v>
      </c>
      <c r="G180" s="16">
        <v>3096.8</v>
      </c>
      <c r="H180" s="16">
        <v>3115.4</v>
      </c>
      <c r="I180" s="9"/>
    </row>
    <row r="181" spans="1:9" ht="15" customHeight="1" x14ac:dyDescent="0.25">
      <c r="A181" s="21" t="s">
        <v>163</v>
      </c>
      <c r="B181" s="14" t="s">
        <v>164</v>
      </c>
      <c r="C181" s="14" t="s">
        <v>50</v>
      </c>
      <c r="D181" s="16">
        <v>173588.3</v>
      </c>
      <c r="E181" s="16">
        <f>E182+E183</f>
        <v>192630.7</v>
      </c>
      <c r="F181" s="16">
        <f t="shared" ref="F181:H181" si="21">F182+F183</f>
        <v>181217</v>
      </c>
      <c r="G181" s="16">
        <f t="shared" si="21"/>
        <v>185406.7</v>
      </c>
      <c r="H181" s="16">
        <f t="shared" si="21"/>
        <v>189708.30000000002</v>
      </c>
      <c r="I181" s="9"/>
    </row>
    <row r="182" spans="1:9" ht="25.5" x14ac:dyDescent="0.25">
      <c r="A182" s="21" t="s">
        <v>165</v>
      </c>
      <c r="B182" s="14" t="s">
        <v>166</v>
      </c>
      <c r="C182" s="14" t="s">
        <v>50</v>
      </c>
      <c r="D182" s="16">
        <v>13633.5</v>
      </c>
      <c r="E182" s="16">
        <v>14463.7</v>
      </c>
      <c r="F182" s="16">
        <v>15265</v>
      </c>
      <c r="G182" s="16">
        <v>16068</v>
      </c>
      <c r="H182" s="16">
        <v>16913.7</v>
      </c>
      <c r="I182" s="9"/>
    </row>
    <row r="183" spans="1:9" ht="25.5" x14ac:dyDescent="0.25">
      <c r="A183" s="21" t="s">
        <v>167</v>
      </c>
      <c r="B183" s="14" t="s">
        <v>168</v>
      </c>
      <c r="C183" s="14" t="s">
        <v>50</v>
      </c>
      <c r="D183" s="16">
        <v>159954.79999999999</v>
      </c>
      <c r="E183" s="16">
        <v>178167</v>
      </c>
      <c r="F183" s="16">
        <v>165952</v>
      </c>
      <c r="G183" s="16">
        <v>169338.7</v>
      </c>
      <c r="H183" s="16">
        <v>172794.6</v>
      </c>
      <c r="I183" s="9"/>
    </row>
    <row r="184" spans="1:9" ht="42" customHeight="1" x14ac:dyDescent="0.25">
      <c r="A184" s="21" t="s">
        <v>169</v>
      </c>
      <c r="B184" s="14" t="s">
        <v>170</v>
      </c>
      <c r="C184" s="14" t="s">
        <v>50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9"/>
    </row>
    <row r="185" spans="1:9" ht="31.5" customHeight="1" x14ac:dyDescent="0.25">
      <c r="A185" s="21" t="s">
        <v>171</v>
      </c>
      <c r="B185" s="14" t="s">
        <v>172</v>
      </c>
      <c r="C185" s="14" t="s">
        <v>50</v>
      </c>
      <c r="D185" s="16">
        <v>78963.8</v>
      </c>
      <c r="E185" s="16">
        <v>79721.2</v>
      </c>
      <c r="F185" s="16">
        <v>77312.3</v>
      </c>
      <c r="G185" s="16">
        <v>74410.600000000006</v>
      </c>
      <c r="H185" s="16">
        <v>71729.2</v>
      </c>
      <c r="I185" s="9"/>
    </row>
    <row r="186" spans="1:9" ht="27.75" customHeight="1" x14ac:dyDescent="0.25">
      <c r="A186" s="21" t="s">
        <v>173</v>
      </c>
      <c r="B186" s="14" t="s">
        <v>174</v>
      </c>
      <c r="C186" s="14" t="s">
        <v>50</v>
      </c>
      <c r="D186" s="16">
        <v>46739.6</v>
      </c>
      <c r="E186" s="16">
        <v>47327.7</v>
      </c>
      <c r="F186" s="16">
        <v>46612.1</v>
      </c>
      <c r="G186" s="16">
        <v>48387.7</v>
      </c>
      <c r="H186" s="16">
        <v>50233.599999999999</v>
      </c>
      <c r="I186" s="9"/>
    </row>
    <row r="187" spans="1:9" ht="25.5" x14ac:dyDescent="0.25">
      <c r="A187" s="21" t="s">
        <v>175</v>
      </c>
      <c r="B187" s="14" t="s">
        <v>176</v>
      </c>
      <c r="C187" s="14" t="s">
        <v>50</v>
      </c>
      <c r="D187" s="16">
        <v>114157.3</v>
      </c>
      <c r="E187" s="16">
        <v>71067.100000000006</v>
      </c>
      <c r="F187" s="16">
        <v>69497.3</v>
      </c>
      <c r="G187" s="16">
        <v>65699.5</v>
      </c>
      <c r="H187" s="16">
        <v>65176.5</v>
      </c>
      <c r="I187" s="9"/>
    </row>
    <row r="188" spans="1:9" ht="25.5" x14ac:dyDescent="0.25">
      <c r="A188" s="21" t="s">
        <v>177</v>
      </c>
      <c r="B188" s="14" t="s">
        <v>178</v>
      </c>
      <c r="C188" s="14" t="s">
        <v>50</v>
      </c>
      <c r="D188" s="16">
        <v>14990.4</v>
      </c>
      <c r="E188" s="16">
        <v>11522.4</v>
      </c>
      <c r="F188" s="16">
        <v>12274.5</v>
      </c>
      <c r="G188" s="16">
        <v>12661.9</v>
      </c>
      <c r="H188" s="16">
        <v>13094.8</v>
      </c>
      <c r="I188" s="9"/>
    </row>
    <row r="189" spans="1:9" ht="25.5" x14ac:dyDescent="0.25">
      <c r="A189" s="21" t="s">
        <v>14</v>
      </c>
      <c r="B189" s="14" t="s">
        <v>179</v>
      </c>
      <c r="C189" s="14" t="s">
        <v>50</v>
      </c>
      <c r="D189" s="16">
        <v>1830202.6</v>
      </c>
      <c r="E189" s="16">
        <v>1729057.8</v>
      </c>
      <c r="F189" s="16">
        <v>1077066.8999999999</v>
      </c>
      <c r="G189" s="16">
        <v>1087153.8</v>
      </c>
      <c r="H189" s="16">
        <v>1087153.8</v>
      </c>
      <c r="I189" s="9"/>
    </row>
    <row r="190" spans="1:9" ht="25.5" x14ac:dyDescent="0.25">
      <c r="A190" s="21" t="s">
        <v>90</v>
      </c>
      <c r="B190" s="14" t="s">
        <v>180</v>
      </c>
      <c r="C190" s="14" t="s">
        <v>50</v>
      </c>
      <c r="D190" s="16">
        <v>86679.4</v>
      </c>
      <c r="E190" s="16">
        <v>132902.1</v>
      </c>
      <c r="F190" s="16">
        <v>106284.7</v>
      </c>
      <c r="G190" s="16">
        <v>110941.9</v>
      </c>
      <c r="H190" s="16">
        <v>110941.9</v>
      </c>
      <c r="I190" s="9"/>
    </row>
    <row r="191" spans="1:9" ht="25.5" x14ac:dyDescent="0.25">
      <c r="A191" s="21" t="s">
        <v>91</v>
      </c>
      <c r="B191" s="14" t="s">
        <v>181</v>
      </c>
      <c r="C191" s="14" t="s">
        <v>50</v>
      </c>
      <c r="D191" s="16">
        <v>815120.1</v>
      </c>
      <c r="E191" s="16">
        <v>609677.80000000005</v>
      </c>
      <c r="F191" s="16">
        <v>45480.7</v>
      </c>
      <c r="G191" s="16">
        <v>47615.8</v>
      </c>
      <c r="H191" s="16">
        <v>47615.8</v>
      </c>
      <c r="I191" s="9"/>
    </row>
    <row r="192" spans="1:9" ht="30" customHeight="1" x14ac:dyDescent="0.25">
      <c r="A192" s="21" t="s">
        <v>92</v>
      </c>
      <c r="B192" s="14" t="s">
        <v>182</v>
      </c>
      <c r="C192" s="14" t="s">
        <v>50</v>
      </c>
      <c r="D192" s="16">
        <v>950023.4</v>
      </c>
      <c r="E192" s="16">
        <v>955007.2</v>
      </c>
      <c r="F192" s="16">
        <v>924685.6</v>
      </c>
      <c r="G192" s="16">
        <v>927980.2</v>
      </c>
      <c r="H192" s="16">
        <v>927980.2</v>
      </c>
      <c r="I192" s="9"/>
    </row>
    <row r="193" spans="1:9" ht="25.5" x14ac:dyDescent="0.25">
      <c r="A193" s="21" t="s">
        <v>183</v>
      </c>
      <c r="B193" s="14" t="s">
        <v>184</v>
      </c>
      <c r="C193" s="14" t="s">
        <v>50</v>
      </c>
      <c r="D193" s="16">
        <v>31484.5</v>
      </c>
      <c r="E193" s="16">
        <v>27665.9</v>
      </c>
      <c r="F193" s="16">
        <v>615.9</v>
      </c>
      <c r="G193" s="16">
        <v>615.9</v>
      </c>
      <c r="H193" s="16">
        <v>615.9</v>
      </c>
      <c r="I193" s="9"/>
    </row>
    <row r="194" spans="1:9" ht="25.5" x14ac:dyDescent="0.25">
      <c r="A194" s="21">
        <v>2</v>
      </c>
      <c r="B194" s="14" t="s">
        <v>185</v>
      </c>
      <c r="C194" s="26" t="s">
        <v>50</v>
      </c>
      <c r="D194" s="15">
        <f>D195+D196+D197+D198+D199+D200+D201+D202+D203+D204</f>
        <v>2981798.6000000006</v>
      </c>
      <c r="E194" s="15">
        <f t="shared" ref="E194:H194" si="22">E195+E196+E197+E198+E199+E200+E201+E202+E203+E204</f>
        <v>2888616.6999999997</v>
      </c>
      <c r="F194" s="15">
        <f t="shared" si="22"/>
        <v>2226559.1</v>
      </c>
      <c r="G194" s="15">
        <f t="shared" si="22"/>
        <v>2255070</v>
      </c>
      <c r="H194" s="15">
        <f t="shared" si="22"/>
        <v>2281620</v>
      </c>
      <c r="I194" s="9"/>
    </row>
    <row r="195" spans="1:9" ht="27.75" customHeight="1" x14ac:dyDescent="0.25">
      <c r="A195" s="21" t="s">
        <v>108</v>
      </c>
      <c r="B195" s="14" t="s">
        <v>186</v>
      </c>
      <c r="C195" s="26" t="s">
        <v>50</v>
      </c>
      <c r="D195" s="15">
        <v>244676.1</v>
      </c>
      <c r="E195" s="15">
        <v>253405.7</v>
      </c>
      <c r="F195" s="15">
        <v>253856.2</v>
      </c>
      <c r="G195" s="15">
        <v>254856.2</v>
      </c>
      <c r="H195" s="15">
        <v>255856.2</v>
      </c>
      <c r="I195" s="9"/>
    </row>
    <row r="196" spans="1:9" ht="25.5" x14ac:dyDescent="0.25">
      <c r="A196" s="21" t="s">
        <v>110</v>
      </c>
      <c r="B196" s="14" t="s">
        <v>187</v>
      </c>
      <c r="C196" s="14" t="s">
        <v>50</v>
      </c>
      <c r="D196" s="15">
        <v>2836</v>
      </c>
      <c r="E196" s="15">
        <v>3085.5</v>
      </c>
      <c r="F196" s="15">
        <v>3085.5</v>
      </c>
      <c r="G196" s="15">
        <v>3085.5</v>
      </c>
      <c r="H196" s="15">
        <v>3085.5</v>
      </c>
      <c r="I196" s="9"/>
    </row>
    <row r="197" spans="1:9" ht="25.5" x14ac:dyDescent="0.25">
      <c r="A197" s="21" t="s">
        <v>112</v>
      </c>
      <c r="B197" s="14" t="s">
        <v>188</v>
      </c>
      <c r="C197" s="14" t="s">
        <v>50</v>
      </c>
      <c r="D197" s="15">
        <v>7638.4</v>
      </c>
      <c r="E197" s="15">
        <v>12374.4</v>
      </c>
      <c r="F197" s="15">
        <v>10481.9</v>
      </c>
      <c r="G197" s="15">
        <v>10481.9</v>
      </c>
      <c r="H197" s="15">
        <v>10481.9</v>
      </c>
      <c r="I197" s="9"/>
    </row>
    <row r="198" spans="1:9" ht="29.25" customHeight="1" x14ac:dyDescent="0.25">
      <c r="A198" s="21" t="s">
        <v>114</v>
      </c>
      <c r="B198" s="14" t="s">
        <v>189</v>
      </c>
      <c r="C198" s="14" t="s">
        <v>50</v>
      </c>
      <c r="D198" s="15">
        <v>264286.3</v>
      </c>
      <c r="E198" s="15">
        <v>232118.39999999999</v>
      </c>
      <c r="F198" s="15">
        <v>125000</v>
      </c>
      <c r="G198" s="15">
        <v>125500</v>
      </c>
      <c r="H198" s="15">
        <v>127000</v>
      </c>
      <c r="I198" s="9"/>
    </row>
    <row r="199" spans="1:9" ht="18" customHeight="1" x14ac:dyDescent="0.25">
      <c r="A199" s="21" t="s">
        <v>116</v>
      </c>
      <c r="B199" s="14" t="s">
        <v>190</v>
      </c>
      <c r="C199" s="14" t="s">
        <v>50</v>
      </c>
      <c r="D199" s="15">
        <v>581650.9</v>
      </c>
      <c r="E199" s="15">
        <v>454350.7</v>
      </c>
      <c r="F199" s="15">
        <v>200737.6</v>
      </c>
      <c r="G199" s="15">
        <v>213737.60000000001</v>
      </c>
      <c r="H199" s="15">
        <v>225237.6</v>
      </c>
      <c r="I199" s="9"/>
    </row>
    <row r="200" spans="1:9" ht="25.5" x14ac:dyDescent="0.25">
      <c r="A200" s="21" t="s">
        <v>118</v>
      </c>
      <c r="B200" s="14" t="s">
        <v>191</v>
      </c>
      <c r="C200" s="14" t="s">
        <v>50</v>
      </c>
      <c r="D200" s="15">
        <v>1296053</v>
      </c>
      <c r="E200" s="15">
        <v>1407543.1</v>
      </c>
      <c r="F200" s="15">
        <v>1205000</v>
      </c>
      <c r="G200" s="15">
        <v>1213710.8999999999</v>
      </c>
      <c r="H200" s="15">
        <v>1219510.8999999999</v>
      </c>
      <c r="I200" s="9"/>
    </row>
    <row r="201" spans="1:9" ht="28.5" customHeight="1" x14ac:dyDescent="0.25">
      <c r="A201" s="21" t="s">
        <v>192</v>
      </c>
      <c r="B201" s="14" t="s">
        <v>193</v>
      </c>
      <c r="C201" s="14" t="s">
        <v>50</v>
      </c>
      <c r="D201" s="15">
        <v>246496.6</v>
      </c>
      <c r="E201" s="15">
        <v>245636.7</v>
      </c>
      <c r="F201" s="15">
        <v>245583</v>
      </c>
      <c r="G201" s="15">
        <v>246583</v>
      </c>
      <c r="H201" s="15">
        <v>248183</v>
      </c>
      <c r="I201" s="9"/>
    </row>
    <row r="202" spans="1:9" ht="24.75" customHeight="1" x14ac:dyDescent="0.25">
      <c r="A202" s="21" t="s">
        <v>194</v>
      </c>
      <c r="B202" s="14" t="s">
        <v>195</v>
      </c>
      <c r="C202" s="14" t="s">
        <v>50</v>
      </c>
      <c r="D202" s="15">
        <v>171780.7</v>
      </c>
      <c r="E202" s="15">
        <v>116206.9</v>
      </c>
      <c r="F202" s="15">
        <v>18500</v>
      </c>
      <c r="G202" s="15">
        <v>20100</v>
      </c>
      <c r="H202" s="15">
        <v>20150</v>
      </c>
      <c r="I202" s="9"/>
    </row>
    <row r="203" spans="1:9" ht="25.5" x14ac:dyDescent="0.25">
      <c r="A203" s="21" t="s">
        <v>196</v>
      </c>
      <c r="B203" s="14" t="s">
        <v>197</v>
      </c>
      <c r="C203" s="14" t="s">
        <v>50</v>
      </c>
      <c r="D203" s="15">
        <v>162842.4</v>
      </c>
      <c r="E203" s="15">
        <v>160249.5</v>
      </c>
      <c r="F203" s="15">
        <v>160314.9</v>
      </c>
      <c r="G203" s="15">
        <v>163014.9</v>
      </c>
      <c r="H203" s="15">
        <v>167114.9</v>
      </c>
      <c r="I203" s="9"/>
    </row>
    <row r="204" spans="1:9" ht="27.75" customHeight="1" x14ac:dyDescent="0.25">
      <c r="A204" s="21" t="s">
        <v>198</v>
      </c>
      <c r="B204" s="14" t="s">
        <v>199</v>
      </c>
      <c r="C204" s="14" t="s">
        <v>50</v>
      </c>
      <c r="D204" s="15">
        <v>3538.2</v>
      </c>
      <c r="E204" s="15">
        <v>3645.8</v>
      </c>
      <c r="F204" s="15">
        <v>4000</v>
      </c>
      <c r="G204" s="15">
        <v>4000</v>
      </c>
      <c r="H204" s="15">
        <v>5000</v>
      </c>
      <c r="I204" s="9"/>
    </row>
    <row r="205" spans="1:9" ht="25.5" x14ac:dyDescent="0.25">
      <c r="A205" s="21">
        <v>3</v>
      </c>
      <c r="B205" s="14" t="s">
        <v>200</v>
      </c>
      <c r="C205" s="26" t="s">
        <v>50</v>
      </c>
      <c r="D205" s="15">
        <f>D174-D194</f>
        <v>-78526.300000000745</v>
      </c>
      <c r="E205" s="15">
        <f>E174-E194</f>
        <v>-81870.699999999721</v>
      </c>
      <c r="F205" s="15">
        <f>F174-F194</f>
        <v>-82237.600000000093</v>
      </c>
      <c r="G205" s="15">
        <f>G174-G194</f>
        <v>-82021.5</v>
      </c>
      <c r="H205" s="15">
        <f>H174-H194</f>
        <v>-78909.5</v>
      </c>
      <c r="I205" s="9"/>
    </row>
    <row r="206" spans="1:9" ht="25.5" x14ac:dyDescent="0.25">
      <c r="A206" s="21" t="s">
        <v>34</v>
      </c>
      <c r="B206" s="14" t="s">
        <v>201</v>
      </c>
      <c r="C206" s="14" t="s">
        <v>50</v>
      </c>
      <c r="D206" s="16">
        <v>12285.7</v>
      </c>
      <c r="E206" s="16">
        <v>6142.9</v>
      </c>
      <c r="F206" s="16">
        <v>0</v>
      </c>
      <c r="G206" s="16">
        <v>0</v>
      </c>
      <c r="H206" s="16">
        <v>0</v>
      </c>
      <c r="I206" s="9"/>
    </row>
    <row r="207" spans="1:9" ht="43.5" customHeight="1" x14ac:dyDescent="0.3">
      <c r="A207" s="39"/>
      <c r="B207" s="39"/>
      <c r="C207" s="39"/>
      <c r="D207" s="39"/>
      <c r="E207" s="39"/>
      <c r="F207" s="39"/>
      <c r="G207" s="39"/>
      <c r="H207" s="39"/>
      <c r="I207" s="9"/>
    </row>
    <row r="208" spans="1:9" ht="15.75" customHeight="1" x14ac:dyDescent="0.25">
      <c r="A208" s="40" t="s">
        <v>0</v>
      </c>
      <c r="B208" s="40" t="s">
        <v>1</v>
      </c>
      <c r="C208" s="40" t="s">
        <v>2</v>
      </c>
      <c r="D208" s="6" t="s">
        <v>3</v>
      </c>
      <c r="E208" s="6" t="s">
        <v>4</v>
      </c>
      <c r="F208" s="40" t="s">
        <v>5</v>
      </c>
      <c r="G208" s="40"/>
      <c r="H208" s="40"/>
      <c r="I208" s="9"/>
    </row>
    <row r="209" spans="1:9" ht="24" customHeight="1" x14ac:dyDescent="0.25">
      <c r="A209" s="40"/>
      <c r="B209" s="40"/>
      <c r="C209" s="40"/>
      <c r="D209" s="12">
        <v>2018</v>
      </c>
      <c r="E209" s="6">
        <v>2019</v>
      </c>
      <c r="F209" s="12">
        <v>2020</v>
      </c>
      <c r="G209" s="12">
        <v>2021</v>
      </c>
      <c r="H209" s="12">
        <v>2022</v>
      </c>
      <c r="I209" s="9"/>
    </row>
    <row r="210" spans="1:9" x14ac:dyDescent="0.25">
      <c r="A210" s="3" t="s">
        <v>202</v>
      </c>
      <c r="B210" s="40" t="s">
        <v>203</v>
      </c>
      <c r="C210" s="40"/>
      <c r="D210" s="40"/>
      <c r="E210" s="40"/>
      <c r="F210" s="40"/>
      <c r="G210" s="40"/>
      <c r="H210" s="40"/>
      <c r="I210" s="9"/>
    </row>
    <row r="211" spans="1:9" ht="32.25" customHeight="1" x14ac:dyDescent="0.25">
      <c r="A211" s="21">
        <v>1</v>
      </c>
      <c r="B211" s="14" t="s">
        <v>204</v>
      </c>
      <c r="C211" s="14"/>
      <c r="D211" s="22"/>
      <c r="E211" s="22"/>
      <c r="F211" s="22"/>
      <c r="G211" s="22"/>
      <c r="H211" s="22"/>
      <c r="I211" s="9"/>
    </row>
    <row r="212" spans="1:9" x14ac:dyDescent="0.25">
      <c r="A212" s="45" t="s">
        <v>12</v>
      </c>
      <c r="B212" s="53" t="s">
        <v>205</v>
      </c>
      <c r="C212" s="26" t="s">
        <v>206</v>
      </c>
      <c r="D212" s="22">
        <v>1</v>
      </c>
      <c r="E212" s="22"/>
      <c r="F212" s="22"/>
      <c r="G212" s="22"/>
      <c r="H212" s="22"/>
      <c r="I212" s="9"/>
    </row>
    <row r="213" spans="1:9" x14ac:dyDescent="0.25">
      <c r="A213" s="45"/>
      <c r="B213" s="53"/>
      <c r="C213" s="26" t="s">
        <v>207</v>
      </c>
      <c r="D213" s="22">
        <v>93</v>
      </c>
      <c r="E213" s="22"/>
      <c r="F213" s="22"/>
      <c r="G213" s="22"/>
      <c r="H213" s="22"/>
      <c r="I213" s="9"/>
    </row>
    <row r="214" spans="1:9" x14ac:dyDescent="0.25">
      <c r="A214" s="45" t="s">
        <v>14</v>
      </c>
      <c r="B214" s="53" t="s">
        <v>208</v>
      </c>
      <c r="C214" s="26" t="s">
        <v>206</v>
      </c>
      <c r="D214" s="22"/>
      <c r="E214" s="22"/>
      <c r="F214" s="22"/>
      <c r="G214" s="22" t="s">
        <v>259</v>
      </c>
      <c r="H214" s="22"/>
      <c r="I214" s="9"/>
    </row>
    <row r="215" spans="1:9" x14ac:dyDescent="0.25">
      <c r="A215" s="45"/>
      <c r="B215" s="53"/>
      <c r="C215" s="26" t="s">
        <v>207</v>
      </c>
      <c r="D215" s="22"/>
      <c r="E215" s="22"/>
      <c r="F215" s="22"/>
      <c r="G215" s="22">
        <v>400</v>
      </c>
      <c r="H215" s="22"/>
      <c r="I215" s="9"/>
    </row>
    <row r="216" spans="1:9" ht="14.25" customHeight="1" x14ac:dyDescent="0.25">
      <c r="A216" s="45" t="s">
        <v>17</v>
      </c>
      <c r="B216" s="53" t="s">
        <v>209</v>
      </c>
      <c r="C216" s="26" t="s">
        <v>206</v>
      </c>
      <c r="D216" s="22"/>
      <c r="E216" s="22"/>
      <c r="F216" s="22"/>
      <c r="G216" s="22"/>
      <c r="H216" s="22"/>
      <c r="I216" s="9"/>
    </row>
    <row r="217" spans="1:9" ht="14.25" customHeight="1" x14ac:dyDescent="0.25">
      <c r="A217" s="45"/>
      <c r="B217" s="53"/>
      <c r="C217" s="26" t="s">
        <v>210</v>
      </c>
      <c r="D217" s="22"/>
      <c r="E217" s="22"/>
      <c r="F217" s="22"/>
      <c r="G217" s="22"/>
      <c r="H217" s="22"/>
      <c r="I217" s="9"/>
    </row>
    <row r="218" spans="1:9" ht="15.75" customHeight="1" x14ac:dyDescent="0.25">
      <c r="A218" s="45" t="s">
        <v>211</v>
      </c>
      <c r="B218" s="53" t="s">
        <v>212</v>
      </c>
      <c r="C218" s="26" t="s">
        <v>206</v>
      </c>
      <c r="D218" s="22"/>
      <c r="E218" s="22"/>
      <c r="F218" s="22"/>
      <c r="G218" s="22"/>
      <c r="H218" s="22"/>
      <c r="I218" s="9"/>
    </row>
    <row r="219" spans="1:9" ht="25.5" x14ac:dyDescent="0.25">
      <c r="A219" s="45"/>
      <c r="B219" s="53"/>
      <c r="C219" s="26" t="s">
        <v>213</v>
      </c>
      <c r="D219" s="22"/>
      <c r="E219" s="22"/>
      <c r="F219" s="22"/>
      <c r="G219" s="22"/>
      <c r="H219" s="22"/>
      <c r="I219" s="9"/>
    </row>
    <row r="220" spans="1:9" ht="18" customHeight="1" x14ac:dyDescent="0.25">
      <c r="A220" s="21" t="s">
        <v>214</v>
      </c>
      <c r="B220" s="14" t="s">
        <v>215</v>
      </c>
      <c r="C220" s="14" t="s">
        <v>36</v>
      </c>
      <c r="D220" s="22"/>
      <c r="E220" s="22"/>
      <c r="F220" s="22"/>
      <c r="G220" s="22"/>
      <c r="H220" s="22"/>
      <c r="I220" s="9"/>
    </row>
    <row r="221" spans="1:9" ht="15.75" customHeight="1" x14ac:dyDescent="0.25">
      <c r="A221" s="21" t="s">
        <v>216</v>
      </c>
      <c r="B221" s="14" t="s">
        <v>217</v>
      </c>
      <c r="C221" s="14" t="s">
        <v>36</v>
      </c>
      <c r="D221" s="22"/>
      <c r="E221" s="22"/>
      <c r="F221" s="22"/>
      <c r="G221" s="22"/>
      <c r="H221" s="22"/>
      <c r="I221" s="9"/>
    </row>
    <row r="222" spans="1:9" ht="29.25" customHeight="1" x14ac:dyDescent="0.25">
      <c r="A222" s="21">
        <v>2</v>
      </c>
      <c r="B222" s="14" t="s">
        <v>218</v>
      </c>
      <c r="C222" s="14" t="s">
        <v>9</v>
      </c>
      <c r="D222" s="22">
        <v>2833</v>
      </c>
      <c r="E222" s="22">
        <v>2781</v>
      </c>
      <c r="F222" s="22">
        <v>2800</v>
      </c>
      <c r="G222" s="22">
        <v>2820</v>
      </c>
      <c r="H222" s="22">
        <v>2850</v>
      </c>
      <c r="I222" s="9"/>
    </row>
    <row r="223" spans="1:9" ht="21.75" customHeight="1" x14ac:dyDescent="0.25">
      <c r="A223" s="21">
        <v>3</v>
      </c>
      <c r="B223" s="14" t="s">
        <v>219</v>
      </c>
      <c r="C223" s="14" t="s">
        <v>9</v>
      </c>
      <c r="D223" s="17">
        <f>D224+D225+D226+D227</f>
        <v>5530</v>
      </c>
      <c r="E223" s="17">
        <f t="shared" ref="E223:H223" si="23">E224+E225+E226+E227</f>
        <v>5566</v>
      </c>
      <c r="F223" s="17">
        <f t="shared" si="23"/>
        <v>5669</v>
      </c>
      <c r="G223" s="17">
        <f t="shared" si="23"/>
        <v>5671</v>
      </c>
      <c r="H223" s="17">
        <f t="shared" si="23"/>
        <v>5635</v>
      </c>
      <c r="I223" s="9"/>
    </row>
    <row r="224" spans="1:9" x14ac:dyDescent="0.25">
      <c r="A224" s="21" t="s">
        <v>63</v>
      </c>
      <c r="B224" s="14" t="s">
        <v>220</v>
      </c>
      <c r="C224" s="14" t="s">
        <v>9</v>
      </c>
      <c r="D224" s="17">
        <v>5120</v>
      </c>
      <c r="E224" s="17">
        <v>5187</v>
      </c>
      <c r="F224" s="17">
        <v>5269</v>
      </c>
      <c r="G224" s="17">
        <v>5269</v>
      </c>
      <c r="H224" s="17">
        <v>5246</v>
      </c>
      <c r="I224" s="9"/>
    </row>
    <row r="225" spans="1:9" x14ac:dyDescent="0.25">
      <c r="A225" s="21" t="s">
        <v>65</v>
      </c>
      <c r="B225" s="14" t="s">
        <v>221</v>
      </c>
      <c r="C225" s="14" t="s">
        <v>9</v>
      </c>
      <c r="D225" s="17"/>
      <c r="E225" s="17"/>
      <c r="F225" s="17"/>
      <c r="G225" s="17"/>
      <c r="H225" s="17"/>
      <c r="I225" s="9"/>
    </row>
    <row r="226" spans="1:9" x14ac:dyDescent="0.25">
      <c r="A226" s="21" t="s">
        <v>66</v>
      </c>
      <c r="B226" s="14" t="s">
        <v>222</v>
      </c>
      <c r="C226" s="14" t="s">
        <v>9</v>
      </c>
      <c r="D226" s="17">
        <v>410</v>
      </c>
      <c r="E226" s="17">
        <v>379</v>
      </c>
      <c r="F226" s="17">
        <v>400</v>
      </c>
      <c r="G226" s="17">
        <v>402</v>
      </c>
      <c r="H226" s="17">
        <v>389</v>
      </c>
      <c r="I226" s="9"/>
    </row>
    <row r="227" spans="1:9" x14ac:dyDescent="0.25">
      <c r="A227" s="21" t="s">
        <v>67</v>
      </c>
      <c r="B227" s="14" t="s">
        <v>223</v>
      </c>
      <c r="C227" s="14" t="s">
        <v>9</v>
      </c>
      <c r="D227" s="17"/>
      <c r="E227" s="17"/>
      <c r="F227" s="17"/>
      <c r="G227" s="17"/>
      <c r="H227" s="17"/>
      <c r="I227" s="9"/>
    </row>
    <row r="228" spans="1:9" x14ac:dyDescent="0.25">
      <c r="A228" s="21">
        <v>4</v>
      </c>
      <c r="B228" s="14" t="s">
        <v>224</v>
      </c>
      <c r="C228" s="14" t="s">
        <v>9</v>
      </c>
      <c r="D228" s="17">
        <v>88</v>
      </c>
      <c r="E228" s="17">
        <v>103</v>
      </c>
      <c r="F228" s="17">
        <v>73</v>
      </c>
      <c r="G228" s="17">
        <v>86</v>
      </c>
      <c r="H228" s="17">
        <v>109</v>
      </c>
      <c r="I228" s="9"/>
    </row>
    <row r="229" spans="1:9" ht="15" customHeight="1" x14ac:dyDescent="0.25">
      <c r="A229" s="21" t="s">
        <v>225</v>
      </c>
      <c r="B229" s="14" t="s">
        <v>222</v>
      </c>
      <c r="C229" s="14" t="s">
        <v>9</v>
      </c>
      <c r="D229" s="17"/>
      <c r="E229" s="17"/>
      <c r="F229" s="17"/>
      <c r="G229" s="17"/>
      <c r="H229" s="17"/>
      <c r="I229" s="9"/>
    </row>
    <row r="230" spans="1:9" ht="15" customHeight="1" x14ac:dyDescent="0.25">
      <c r="A230" s="21" t="s">
        <v>226</v>
      </c>
      <c r="B230" s="14" t="s">
        <v>227</v>
      </c>
      <c r="C230" s="14" t="s">
        <v>9</v>
      </c>
      <c r="D230" s="22"/>
      <c r="E230" s="22"/>
      <c r="F230" s="22"/>
      <c r="G230" s="22"/>
      <c r="H230" s="22"/>
      <c r="I230" s="9"/>
    </row>
    <row r="231" spans="1:9" ht="18.75" customHeight="1" x14ac:dyDescent="0.25">
      <c r="A231" s="21">
        <v>5</v>
      </c>
      <c r="B231" s="14" t="s">
        <v>228</v>
      </c>
      <c r="C231" s="14"/>
      <c r="D231" s="22"/>
      <c r="E231" s="22"/>
      <c r="F231" s="22"/>
      <c r="G231" s="22"/>
      <c r="H231" s="22"/>
      <c r="I231" s="9"/>
    </row>
    <row r="232" spans="1:9" ht="25.5" x14ac:dyDescent="0.25">
      <c r="A232" s="21" t="s">
        <v>39</v>
      </c>
      <c r="B232" s="14" t="s">
        <v>229</v>
      </c>
      <c r="C232" s="14" t="s">
        <v>230</v>
      </c>
      <c r="D232" s="17">
        <v>38.799999999999997</v>
      </c>
      <c r="E232" s="17">
        <v>36.299999999999997</v>
      </c>
      <c r="F232" s="17">
        <v>36.5</v>
      </c>
      <c r="G232" s="17">
        <v>36.6</v>
      </c>
      <c r="H232" s="17">
        <v>36.799999999999997</v>
      </c>
      <c r="I232" s="25"/>
    </row>
    <row r="233" spans="1:9" ht="38.25" x14ac:dyDescent="0.25">
      <c r="A233" s="21" t="s">
        <v>41</v>
      </c>
      <c r="B233" s="14" t="s">
        <v>231</v>
      </c>
      <c r="C233" s="14" t="s">
        <v>232</v>
      </c>
      <c r="D233" s="17">
        <v>286.3</v>
      </c>
      <c r="E233" s="17">
        <v>287.10000000000002</v>
      </c>
      <c r="F233" s="17">
        <v>288.5</v>
      </c>
      <c r="G233" s="17">
        <v>289.60000000000002</v>
      </c>
      <c r="H233" s="17">
        <v>291.39999999999998</v>
      </c>
      <c r="I233" s="25"/>
    </row>
    <row r="234" spans="1:9" ht="38.25" x14ac:dyDescent="0.25">
      <c r="A234" s="21" t="s">
        <v>233</v>
      </c>
      <c r="B234" s="14" t="s">
        <v>234</v>
      </c>
      <c r="C234" s="14" t="s">
        <v>232</v>
      </c>
      <c r="D234" s="22">
        <v>10.6</v>
      </c>
      <c r="E234" s="22">
        <v>10.6</v>
      </c>
      <c r="F234" s="22">
        <v>10.7</v>
      </c>
      <c r="G234" s="22">
        <v>10.7</v>
      </c>
      <c r="H234" s="22">
        <v>10.8</v>
      </c>
      <c r="I234" s="9"/>
    </row>
    <row r="235" spans="1:9" ht="25.5" x14ac:dyDescent="0.25">
      <c r="A235" s="21" t="s">
        <v>235</v>
      </c>
      <c r="B235" s="14" t="s">
        <v>236</v>
      </c>
      <c r="C235" s="14" t="s">
        <v>237</v>
      </c>
      <c r="D235" s="22">
        <v>20.7</v>
      </c>
      <c r="E235" s="22">
        <v>21.1</v>
      </c>
      <c r="F235" s="22">
        <v>21.2</v>
      </c>
      <c r="G235" s="22">
        <v>21.3</v>
      </c>
      <c r="H235" s="22">
        <v>21.4</v>
      </c>
      <c r="I235" s="9"/>
    </row>
    <row r="236" spans="1:9" ht="25.5" x14ac:dyDescent="0.25">
      <c r="A236" s="21" t="s">
        <v>238</v>
      </c>
      <c r="B236" s="14" t="s">
        <v>239</v>
      </c>
      <c r="C236" s="14" t="s">
        <v>237</v>
      </c>
      <c r="D236" s="22">
        <v>52.3</v>
      </c>
      <c r="E236" s="22">
        <v>54.5</v>
      </c>
      <c r="F236" s="22">
        <v>54.7</v>
      </c>
      <c r="G236" s="22">
        <v>55</v>
      </c>
      <c r="H236" s="22">
        <v>55.3</v>
      </c>
      <c r="I236" s="9"/>
    </row>
    <row r="237" spans="1:9" ht="38.25" x14ac:dyDescent="0.25">
      <c r="A237" s="21" t="s">
        <v>240</v>
      </c>
      <c r="B237" s="14" t="s">
        <v>241</v>
      </c>
      <c r="C237" s="14" t="s">
        <v>242</v>
      </c>
      <c r="D237" s="22">
        <v>6.5</v>
      </c>
      <c r="E237" s="22">
        <v>6.1</v>
      </c>
      <c r="F237" s="22">
        <v>6.1</v>
      </c>
      <c r="G237" s="22">
        <v>6.1</v>
      </c>
      <c r="H237" s="22">
        <v>6.1</v>
      </c>
      <c r="I237" s="9"/>
    </row>
    <row r="238" spans="1:9" ht="25.5" x14ac:dyDescent="0.25">
      <c r="A238" s="21" t="s">
        <v>243</v>
      </c>
      <c r="B238" s="14" t="s">
        <v>244</v>
      </c>
      <c r="C238" s="14" t="s">
        <v>245</v>
      </c>
      <c r="D238" s="22">
        <v>40.520000000000003</v>
      </c>
      <c r="E238" s="22">
        <v>40.92</v>
      </c>
      <c r="F238" s="22">
        <v>41.12</v>
      </c>
      <c r="G238" s="22">
        <v>41.32</v>
      </c>
      <c r="H238" s="22">
        <v>41.32</v>
      </c>
      <c r="I238" s="9"/>
    </row>
    <row r="239" spans="1:9" ht="25.5" x14ac:dyDescent="0.25">
      <c r="A239" s="21" t="s">
        <v>246</v>
      </c>
      <c r="B239" s="14" t="s">
        <v>247</v>
      </c>
      <c r="C239" s="14" t="s">
        <v>245</v>
      </c>
      <c r="D239" s="22">
        <v>24.31</v>
      </c>
      <c r="E239" s="22">
        <v>24.55</v>
      </c>
      <c r="F239" s="22">
        <v>24.67</v>
      </c>
      <c r="G239" s="22">
        <v>24.79</v>
      </c>
      <c r="H239" s="22">
        <v>24.79</v>
      </c>
      <c r="I239" s="9"/>
    </row>
    <row r="240" spans="1:9" ht="38.25" x14ac:dyDescent="0.25">
      <c r="A240" s="21" t="s">
        <v>248</v>
      </c>
      <c r="B240" s="14" t="s">
        <v>249</v>
      </c>
      <c r="C240" s="14" t="s">
        <v>250</v>
      </c>
      <c r="D240" s="22">
        <v>1000</v>
      </c>
      <c r="E240" s="22">
        <v>1000</v>
      </c>
      <c r="F240" s="22">
        <v>1000</v>
      </c>
      <c r="G240" s="22">
        <v>1000</v>
      </c>
      <c r="H240" s="22">
        <v>1000</v>
      </c>
      <c r="I240" s="9"/>
    </row>
    <row r="241" spans="1:9" ht="52.5" customHeight="1" x14ac:dyDescent="0.25">
      <c r="A241" s="21">
        <v>6</v>
      </c>
      <c r="B241" s="14" t="s">
        <v>251</v>
      </c>
      <c r="C241" s="14" t="s">
        <v>252</v>
      </c>
      <c r="D241" s="16">
        <v>100</v>
      </c>
      <c r="E241" s="16">
        <v>100</v>
      </c>
      <c r="F241" s="16">
        <v>100</v>
      </c>
      <c r="G241" s="16">
        <v>100</v>
      </c>
      <c r="H241" s="16">
        <v>100</v>
      </c>
      <c r="I241" s="9"/>
    </row>
    <row r="242" spans="1:9" ht="16.5" customHeight="1" x14ac:dyDescent="0.25">
      <c r="A242" s="35"/>
      <c r="B242" s="9"/>
      <c r="C242" s="9"/>
      <c r="D242" s="9"/>
      <c r="E242" s="9"/>
      <c r="F242" s="9"/>
      <c r="G242" s="9"/>
      <c r="H242" s="9"/>
      <c r="I242" s="9"/>
    </row>
    <row r="243" spans="1:9" ht="43.5" customHeight="1" x14ac:dyDescent="0.25">
      <c r="A243" s="54" t="s">
        <v>253</v>
      </c>
      <c r="B243" s="54"/>
      <c r="C243" s="54"/>
      <c r="D243" s="54"/>
      <c r="E243" s="54"/>
      <c r="F243" s="54"/>
      <c r="G243" s="54"/>
      <c r="H243" s="54"/>
      <c r="I243" s="9"/>
    </row>
    <row r="244" spans="1:9" ht="42.75" customHeight="1" x14ac:dyDescent="0.25">
      <c r="A244" s="54" t="s">
        <v>254</v>
      </c>
      <c r="B244" s="54"/>
      <c r="C244" s="54"/>
      <c r="D244" s="54"/>
      <c r="E244" s="54"/>
      <c r="F244" s="54"/>
      <c r="G244" s="54"/>
      <c r="H244" s="54"/>
      <c r="I244" s="9"/>
    </row>
    <row r="245" spans="1:9" x14ac:dyDescent="0.25">
      <c r="A245" s="36"/>
      <c r="B245" s="37"/>
      <c r="C245" s="37"/>
      <c r="D245" s="37"/>
      <c r="E245" s="37"/>
      <c r="F245" s="37"/>
      <c r="G245" s="37"/>
      <c r="H245" s="37"/>
      <c r="I245" s="9"/>
    </row>
    <row r="246" spans="1:9" x14ac:dyDescent="0.25">
      <c r="A246" s="35"/>
      <c r="B246" s="51" t="s">
        <v>260</v>
      </c>
      <c r="C246" s="52"/>
      <c r="D246" s="52"/>
      <c r="E246" s="52"/>
      <c r="F246" s="52"/>
      <c r="G246" s="52"/>
      <c r="H246" s="52"/>
      <c r="I246" s="9"/>
    </row>
  </sheetData>
  <mergeCells count="104">
    <mergeCell ref="B246:H246"/>
    <mergeCell ref="B210:H210"/>
    <mergeCell ref="A218:A219"/>
    <mergeCell ref="B218:B219"/>
    <mergeCell ref="A243:H243"/>
    <mergeCell ref="A244:H244"/>
    <mergeCell ref="A212:A213"/>
    <mergeCell ref="B212:B213"/>
    <mergeCell ref="A214:A215"/>
    <mergeCell ref="B214:B215"/>
    <mergeCell ref="A216:A217"/>
    <mergeCell ref="B216:B217"/>
    <mergeCell ref="A163:H163"/>
    <mergeCell ref="A164:A165"/>
    <mergeCell ref="B164:B165"/>
    <mergeCell ref="C164:C165"/>
    <mergeCell ref="A157:A159"/>
    <mergeCell ref="A207:H207"/>
    <mergeCell ref="A208:A209"/>
    <mergeCell ref="B208:B209"/>
    <mergeCell ref="C208:C209"/>
    <mergeCell ref="A170:H170"/>
    <mergeCell ref="A171:A172"/>
    <mergeCell ref="B171:B172"/>
    <mergeCell ref="C171:C172"/>
    <mergeCell ref="F164:H164"/>
    <mergeCell ref="F171:H171"/>
    <mergeCell ref="F208:H208"/>
    <mergeCell ref="B166:H166"/>
    <mergeCell ref="B173:H173"/>
    <mergeCell ref="C154:C155"/>
    <mergeCell ref="A106:A108"/>
    <mergeCell ref="A109:A111"/>
    <mergeCell ref="A112:A114"/>
    <mergeCell ref="A115:H115"/>
    <mergeCell ref="A116:A117"/>
    <mergeCell ref="B116:B117"/>
    <mergeCell ref="C116:C117"/>
    <mergeCell ref="F116:H116"/>
    <mergeCell ref="F154:H154"/>
    <mergeCell ref="A46:A48"/>
    <mergeCell ref="B49:H49"/>
    <mergeCell ref="A50:A52"/>
    <mergeCell ref="A81:A83"/>
    <mergeCell ref="A84:A86"/>
    <mergeCell ref="A87:A88"/>
    <mergeCell ref="A89:A90"/>
    <mergeCell ref="A91:A92"/>
    <mergeCell ref="A74:A76"/>
    <mergeCell ref="A77:H77"/>
    <mergeCell ref="A78:A79"/>
    <mergeCell ref="B78:B79"/>
    <mergeCell ref="C78:C79"/>
    <mergeCell ref="F78:H78"/>
    <mergeCell ref="B80:H80"/>
    <mergeCell ref="B105:H105"/>
    <mergeCell ref="B118:H118"/>
    <mergeCell ref="B156:H156"/>
    <mergeCell ref="A71:A73"/>
    <mergeCell ref="A53:A55"/>
    <mergeCell ref="A56:A58"/>
    <mergeCell ref="A59:A61"/>
    <mergeCell ref="A62:A64"/>
    <mergeCell ref="A65:A67"/>
    <mergeCell ref="A68:A70"/>
    <mergeCell ref="A103:A104"/>
    <mergeCell ref="B103:B104"/>
    <mergeCell ref="C103:C104"/>
    <mergeCell ref="A93:A95"/>
    <mergeCell ref="A96:A97"/>
    <mergeCell ref="A98:A99"/>
    <mergeCell ref="A100:A101"/>
    <mergeCell ref="A102:H102"/>
    <mergeCell ref="F103:H103"/>
    <mergeCell ref="A119:A121"/>
    <mergeCell ref="A145:A146"/>
    <mergeCell ref="A153:H153"/>
    <mergeCell ref="A154:A155"/>
    <mergeCell ref="B154:B155"/>
    <mergeCell ref="A1:I1"/>
    <mergeCell ref="A5:A6"/>
    <mergeCell ref="B5:B6"/>
    <mergeCell ref="C5:C6"/>
    <mergeCell ref="F5:H5"/>
    <mergeCell ref="A3:H3"/>
    <mergeCell ref="A2:H2"/>
    <mergeCell ref="A8:A9"/>
    <mergeCell ref="A10:A11"/>
    <mergeCell ref="A12:A13"/>
    <mergeCell ref="A22:H22"/>
    <mergeCell ref="A23:A24"/>
    <mergeCell ref="B23:B24"/>
    <mergeCell ref="C23:C24"/>
    <mergeCell ref="B7:H7"/>
    <mergeCell ref="F23:H23"/>
    <mergeCell ref="A40:A42"/>
    <mergeCell ref="A43:A45"/>
    <mergeCell ref="B25:H25"/>
    <mergeCell ref="A36:H36"/>
    <mergeCell ref="A37:A38"/>
    <mergeCell ref="B37:B38"/>
    <mergeCell ref="C37:C38"/>
    <mergeCell ref="F37:H37"/>
    <mergeCell ref="B39:H39"/>
  </mergeCells>
  <hyperlinks>
    <hyperlink ref="B42" location="_ftn1" display="_ftn1"/>
    <hyperlink ref="B44" location="_ftn2" display="_ftn2"/>
    <hyperlink ref="A243" location="_ftnref1" display="_ftnref1"/>
    <hyperlink ref="A244" location="_ftnref2" display="_ftnref2"/>
  </hyperlinks>
  <pageMargins left="0.7" right="0.7" top="0.75" bottom="0.75" header="0.3" footer="0.3"/>
  <pageSetup paperSize="9" fitToHeight="0" orientation="landscape" r:id="rId1"/>
  <rowBreaks count="9" manualBreakCount="9">
    <brk id="21" max="16383" man="1"/>
    <brk id="35" max="16383" man="1"/>
    <brk id="76" max="16383" man="1"/>
    <brk id="101" max="16383" man="1"/>
    <brk id="114" max="16383" man="1"/>
    <brk id="152" max="16383" man="1"/>
    <brk id="162" max="16383" man="1"/>
    <brk id="169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nachotd</cp:lastModifiedBy>
  <cp:lastPrinted>2019-09-10T06:24:07Z</cp:lastPrinted>
  <dcterms:created xsi:type="dcterms:W3CDTF">2017-07-11T11:25:59Z</dcterms:created>
  <dcterms:modified xsi:type="dcterms:W3CDTF">2019-09-10T06:48:09Z</dcterms:modified>
</cp:coreProperties>
</file>